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ss\Desktop\"/>
    </mc:Choice>
  </mc:AlternateContent>
  <bookViews>
    <workbookView xWindow="0" yWindow="0" windowWidth="15360" windowHeight="7155"/>
  </bookViews>
  <sheets>
    <sheet name="A" sheetId="1" r:id="rId1"/>
  </sheets>
  <definedNames>
    <definedName name="_xlnm.Print_Area" localSheetId="0">A!$A$9:$O$310</definedName>
    <definedName name="_xlnm.Print_Titles" localSheetId="0">A!$2:$8</definedName>
    <definedName name="Print_Titles_MI" localSheetId="0">A!$2:$8</definedName>
    <definedName name="SPACER">#REF!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K12" i="1" l="1"/>
  <c r="I9" i="1"/>
  <c r="F12" i="1" l="1"/>
  <c r="F305" i="1"/>
  <c r="L306" i="1" l="1"/>
  <c r="F18" i="1" l="1"/>
  <c r="M12" i="1" l="1"/>
  <c r="F306" i="1"/>
  <c r="G306" i="1" l="1"/>
  <c r="G18" i="1"/>
  <c r="H308" i="1"/>
  <c r="H310" i="1" l="1"/>
  <c r="N12" i="1"/>
  <c r="G12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F13" i="1"/>
  <c r="F14" i="1"/>
  <c r="F15" i="1"/>
  <c r="F16" i="1"/>
  <c r="F17" i="1"/>
  <c r="J18" i="1"/>
  <c r="F19" i="1"/>
  <c r="F20" i="1"/>
  <c r="F21" i="1"/>
  <c r="F22" i="1"/>
  <c r="F23" i="1"/>
  <c r="F24" i="1"/>
  <c r="F25" i="1"/>
  <c r="N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N47" i="1"/>
  <c r="F48" i="1"/>
  <c r="F49" i="1"/>
  <c r="F50" i="1"/>
  <c r="F51" i="1"/>
  <c r="F52" i="1"/>
  <c r="F53" i="1"/>
  <c r="F54" i="1"/>
  <c r="F55" i="1"/>
  <c r="F56" i="1"/>
  <c r="F57" i="1"/>
  <c r="F58" i="1"/>
  <c r="F59" i="1"/>
  <c r="F61" i="1"/>
  <c r="F64" i="1"/>
  <c r="F65" i="1"/>
  <c r="F66" i="1"/>
  <c r="N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N131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N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N201" i="1"/>
  <c r="F202" i="1"/>
  <c r="F203" i="1"/>
  <c r="F204" i="1"/>
  <c r="F205" i="1"/>
  <c r="F206" i="1"/>
  <c r="F207" i="1"/>
  <c r="F208" i="1"/>
  <c r="F209" i="1"/>
  <c r="F210" i="1"/>
  <c r="F211" i="1"/>
  <c r="N214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I308" i="1"/>
  <c r="K308" i="1" s="1"/>
  <c r="F26" i="1"/>
  <c r="F47" i="1"/>
  <c r="F60" i="1"/>
  <c r="F62" i="1"/>
  <c r="N62" i="1"/>
  <c r="F63" i="1"/>
  <c r="F67" i="1"/>
  <c r="F89" i="1"/>
  <c r="F131" i="1"/>
  <c r="F132" i="1"/>
  <c r="F137" i="1"/>
  <c r="F201" i="1"/>
  <c r="F212" i="1"/>
  <c r="F213" i="1"/>
  <c r="F214" i="1"/>
  <c r="F215" i="1"/>
  <c r="F246" i="1"/>
  <c r="N306" i="1"/>
  <c r="E308" i="1"/>
  <c r="D308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12" i="1"/>
  <c r="H9" i="1"/>
  <c r="E9" i="1"/>
  <c r="D9" i="1"/>
  <c r="N272" i="1" l="1"/>
  <c r="J198" i="1"/>
  <c r="J64" i="1"/>
  <c r="J29" i="1"/>
  <c r="J87" i="1"/>
  <c r="J264" i="1"/>
  <c r="J99" i="1"/>
  <c r="J50" i="1"/>
  <c r="J40" i="1"/>
  <c r="J244" i="1"/>
  <c r="G206" i="1"/>
  <c r="G82" i="1"/>
  <c r="G231" i="1"/>
  <c r="G208" i="1"/>
  <c r="G204" i="1"/>
  <c r="G200" i="1"/>
  <c r="J142" i="1"/>
  <c r="N133" i="1"/>
  <c r="G97" i="1"/>
  <c r="J72" i="1"/>
  <c r="G64" i="1"/>
  <c r="G37" i="1"/>
  <c r="G25" i="1"/>
  <c r="G21" i="1"/>
  <c r="J245" i="1"/>
  <c r="J221" i="1"/>
  <c r="G175" i="1"/>
  <c r="G159" i="1"/>
  <c r="G144" i="1"/>
  <c r="J43" i="1"/>
  <c r="J39" i="1"/>
  <c r="G23" i="1"/>
  <c r="N213" i="1"/>
  <c r="N63" i="1"/>
  <c r="G256" i="1"/>
  <c r="J303" i="1"/>
  <c r="G295" i="1"/>
  <c r="G291" i="1"/>
  <c r="G279" i="1"/>
  <c r="G263" i="1"/>
  <c r="N251" i="1"/>
  <c r="G238" i="1"/>
  <c r="G234" i="1"/>
  <c r="J222" i="1"/>
  <c r="G218" i="1"/>
  <c r="N203" i="1"/>
  <c r="J176" i="1"/>
  <c r="N156" i="1"/>
  <c r="N119" i="1"/>
  <c r="J104" i="1"/>
  <c r="J92" i="1"/>
  <c r="G61" i="1"/>
  <c r="G52" i="1"/>
  <c r="G32" i="1"/>
  <c r="J229" i="1"/>
  <c r="N59" i="1"/>
  <c r="J55" i="1"/>
  <c r="G289" i="1"/>
  <c r="G240" i="1"/>
  <c r="G236" i="1"/>
  <c r="N220" i="1"/>
  <c r="G174" i="1"/>
  <c r="G143" i="1"/>
  <c r="N129" i="1"/>
  <c r="J121" i="1"/>
  <c r="J106" i="1"/>
  <c r="G54" i="1"/>
  <c r="G30" i="1"/>
  <c r="N64" i="1"/>
  <c r="J200" i="1"/>
  <c r="J97" i="1"/>
  <c r="N200" i="1"/>
  <c r="N97" i="1"/>
  <c r="N37" i="1"/>
  <c r="J37" i="1"/>
  <c r="J131" i="1"/>
  <c r="G131" i="1"/>
  <c r="J304" i="1"/>
  <c r="G304" i="1"/>
  <c r="J296" i="1"/>
  <c r="G296" i="1"/>
  <c r="N285" i="1"/>
  <c r="G285" i="1"/>
  <c r="N269" i="1"/>
  <c r="G269" i="1"/>
  <c r="N253" i="1"/>
  <c r="G253" i="1"/>
  <c r="N219" i="1"/>
  <c r="G219" i="1"/>
  <c r="J205" i="1"/>
  <c r="G205" i="1"/>
  <c r="N199" i="1"/>
  <c r="G199" i="1"/>
  <c r="J188" i="1"/>
  <c r="G188" i="1"/>
  <c r="N181" i="1"/>
  <c r="G181" i="1"/>
  <c r="N170" i="1"/>
  <c r="G170" i="1"/>
  <c r="N158" i="1"/>
  <c r="G158" i="1"/>
  <c r="N151" i="1"/>
  <c r="G151" i="1"/>
  <c r="N140" i="1"/>
  <c r="G140" i="1"/>
  <c r="N120" i="1"/>
  <c r="G120" i="1"/>
  <c r="N109" i="1"/>
  <c r="G109" i="1"/>
  <c r="N70" i="1"/>
  <c r="G70" i="1"/>
  <c r="N66" i="1"/>
  <c r="G66" i="1"/>
  <c r="N50" i="1"/>
  <c r="G50" i="1"/>
  <c r="J214" i="1"/>
  <c r="G214" i="1"/>
  <c r="J201" i="1"/>
  <c r="G201" i="1"/>
  <c r="N89" i="1"/>
  <c r="G89" i="1"/>
  <c r="J62" i="1"/>
  <c r="G62" i="1"/>
  <c r="N303" i="1"/>
  <c r="G303" i="1"/>
  <c r="N299" i="1"/>
  <c r="G299" i="1"/>
  <c r="J288" i="1"/>
  <c r="G288" i="1"/>
  <c r="N284" i="1"/>
  <c r="G284" i="1"/>
  <c r="J280" i="1"/>
  <c r="G280" i="1"/>
  <c r="N276" i="1"/>
  <c r="G276" i="1"/>
  <c r="J272" i="1"/>
  <c r="G272" i="1"/>
  <c r="N268" i="1"/>
  <c r="G268" i="1"/>
  <c r="N264" i="1"/>
  <c r="G264" i="1"/>
  <c r="N260" i="1"/>
  <c r="G260" i="1"/>
  <c r="J252" i="1"/>
  <c r="G252" i="1"/>
  <c r="N249" i="1"/>
  <c r="G249" i="1"/>
  <c r="N244" i="1"/>
  <c r="G244" i="1"/>
  <c r="N237" i="1"/>
  <c r="G237" i="1"/>
  <c r="N233" i="1"/>
  <c r="G233" i="1"/>
  <c r="N229" i="1"/>
  <c r="G229" i="1"/>
  <c r="N225" i="1"/>
  <c r="G225" i="1"/>
  <c r="N221" i="1"/>
  <c r="G221" i="1"/>
  <c r="N211" i="1"/>
  <c r="G211" i="1"/>
  <c r="N198" i="1"/>
  <c r="G198" i="1"/>
  <c r="N194" i="1"/>
  <c r="G194" i="1"/>
  <c r="N191" i="1"/>
  <c r="G191" i="1"/>
  <c r="N187" i="1"/>
  <c r="G187" i="1"/>
  <c r="N183" i="1"/>
  <c r="G183" i="1"/>
  <c r="J180" i="1"/>
  <c r="G180" i="1"/>
  <c r="N176" i="1"/>
  <c r="G176" i="1"/>
  <c r="N173" i="1"/>
  <c r="G173" i="1"/>
  <c r="N169" i="1"/>
  <c r="G169" i="1"/>
  <c r="N165" i="1"/>
  <c r="G165" i="1"/>
  <c r="N161" i="1"/>
  <c r="G161" i="1"/>
  <c r="N157" i="1"/>
  <c r="G157" i="1"/>
  <c r="N154" i="1"/>
  <c r="G154" i="1"/>
  <c r="J150" i="1"/>
  <c r="G150" i="1"/>
  <c r="N146" i="1"/>
  <c r="G146" i="1"/>
  <c r="N139" i="1"/>
  <c r="G139" i="1"/>
  <c r="N134" i="1"/>
  <c r="G134" i="1"/>
  <c r="N130" i="1"/>
  <c r="G130" i="1"/>
  <c r="J127" i="1"/>
  <c r="G127" i="1"/>
  <c r="N123" i="1"/>
  <c r="G123" i="1"/>
  <c r="N116" i="1"/>
  <c r="G116" i="1"/>
  <c r="N112" i="1"/>
  <c r="G112" i="1"/>
  <c r="N108" i="1"/>
  <c r="G108" i="1"/>
  <c r="N104" i="1"/>
  <c r="G104" i="1"/>
  <c r="N100" i="1"/>
  <c r="G100" i="1"/>
  <c r="N93" i="1"/>
  <c r="G93" i="1"/>
  <c r="J88" i="1"/>
  <c r="G88" i="1"/>
  <c r="N84" i="1"/>
  <c r="G84" i="1"/>
  <c r="N81" i="1"/>
  <c r="G81" i="1"/>
  <c r="N77" i="1"/>
  <c r="G77" i="1"/>
  <c r="N73" i="1"/>
  <c r="G73" i="1"/>
  <c r="N69" i="1"/>
  <c r="G69" i="1"/>
  <c r="N65" i="1"/>
  <c r="G65" i="1"/>
  <c r="N57" i="1"/>
  <c r="G57" i="1"/>
  <c r="N53" i="1"/>
  <c r="G53" i="1"/>
  <c r="J49" i="1"/>
  <c r="G49" i="1"/>
  <c r="J45" i="1"/>
  <c r="G45" i="1"/>
  <c r="N41" i="1"/>
  <c r="G41" i="1"/>
  <c r="N34" i="1"/>
  <c r="G34" i="1"/>
  <c r="N22" i="1"/>
  <c r="G22" i="1"/>
  <c r="N14" i="1"/>
  <c r="G14" i="1"/>
  <c r="J215" i="1"/>
  <c r="G215" i="1"/>
  <c r="J300" i="1"/>
  <c r="G300" i="1"/>
  <c r="N292" i="1"/>
  <c r="G292" i="1"/>
  <c r="N277" i="1"/>
  <c r="G277" i="1"/>
  <c r="N265" i="1"/>
  <c r="G265" i="1"/>
  <c r="N257" i="1"/>
  <c r="G257" i="1"/>
  <c r="N226" i="1"/>
  <c r="G226" i="1"/>
  <c r="N202" i="1"/>
  <c r="G202" i="1"/>
  <c r="J192" i="1"/>
  <c r="G192" i="1"/>
  <c r="N184" i="1"/>
  <c r="G184" i="1"/>
  <c r="N177" i="1"/>
  <c r="G177" i="1"/>
  <c r="J166" i="1"/>
  <c r="G166" i="1"/>
  <c r="N128" i="1"/>
  <c r="G128" i="1"/>
  <c r="N117" i="1"/>
  <c r="G117" i="1"/>
  <c r="N105" i="1"/>
  <c r="G105" i="1"/>
  <c r="N90" i="1"/>
  <c r="G90" i="1"/>
  <c r="N74" i="1"/>
  <c r="G74" i="1"/>
  <c r="N42" i="1"/>
  <c r="G42" i="1"/>
  <c r="N38" i="1"/>
  <c r="G38" i="1"/>
  <c r="N31" i="1"/>
  <c r="G31" i="1"/>
  <c r="N15" i="1"/>
  <c r="G15" i="1"/>
  <c r="N304" i="1"/>
  <c r="J158" i="1"/>
  <c r="J289" i="1"/>
  <c r="J292" i="1"/>
  <c r="J90" i="1"/>
  <c r="J144" i="1"/>
  <c r="J170" i="1"/>
  <c r="N137" i="1"/>
  <c r="G137" i="1"/>
  <c r="J67" i="1"/>
  <c r="G67" i="1"/>
  <c r="N60" i="1"/>
  <c r="G60" i="1"/>
  <c r="J302" i="1"/>
  <c r="G302" i="1"/>
  <c r="N298" i="1"/>
  <c r="G298" i="1"/>
  <c r="N294" i="1"/>
  <c r="G294" i="1"/>
  <c r="N290" i="1"/>
  <c r="G290" i="1"/>
  <c r="J287" i="1"/>
  <c r="G287" i="1"/>
  <c r="N283" i="1"/>
  <c r="G283" i="1"/>
  <c r="N275" i="1"/>
  <c r="G275" i="1"/>
  <c r="J271" i="1"/>
  <c r="G271" i="1"/>
  <c r="N267" i="1"/>
  <c r="G267" i="1"/>
  <c r="N259" i="1"/>
  <c r="G259" i="1"/>
  <c r="J255" i="1"/>
  <c r="G255" i="1"/>
  <c r="N248" i="1"/>
  <c r="G248" i="1"/>
  <c r="N243" i="1"/>
  <c r="G243" i="1"/>
  <c r="N239" i="1"/>
  <c r="G239" i="1"/>
  <c r="N232" i="1"/>
  <c r="G232" i="1"/>
  <c r="N228" i="1"/>
  <c r="G228" i="1"/>
  <c r="N224" i="1"/>
  <c r="G224" i="1"/>
  <c r="N217" i="1"/>
  <c r="G217" i="1"/>
  <c r="N210" i="1"/>
  <c r="G210" i="1"/>
  <c r="N207" i="1"/>
  <c r="G207" i="1"/>
  <c r="N197" i="1"/>
  <c r="G197" i="1"/>
  <c r="N193" i="1"/>
  <c r="G193" i="1"/>
  <c r="N190" i="1"/>
  <c r="G190" i="1"/>
  <c r="N186" i="1"/>
  <c r="G186" i="1"/>
  <c r="N179" i="1"/>
  <c r="G179" i="1"/>
  <c r="N172" i="1"/>
  <c r="G172" i="1"/>
  <c r="J168" i="1"/>
  <c r="G168" i="1"/>
  <c r="J164" i="1"/>
  <c r="G164" i="1"/>
  <c r="N160" i="1"/>
  <c r="G160" i="1"/>
  <c r="N153" i="1"/>
  <c r="G153" i="1"/>
  <c r="N149" i="1"/>
  <c r="G149" i="1"/>
  <c r="N145" i="1"/>
  <c r="G145" i="1"/>
  <c r="N142" i="1"/>
  <c r="G142" i="1"/>
  <c r="N138" i="1"/>
  <c r="G138" i="1"/>
  <c r="N126" i="1"/>
  <c r="G126" i="1"/>
  <c r="N122" i="1"/>
  <c r="G122" i="1"/>
  <c r="J119" i="1"/>
  <c r="G119" i="1"/>
  <c r="N115" i="1"/>
  <c r="G115" i="1"/>
  <c r="J111" i="1"/>
  <c r="G111" i="1"/>
  <c r="J107" i="1"/>
  <c r="G107" i="1"/>
  <c r="N103" i="1"/>
  <c r="G103" i="1"/>
  <c r="N99" i="1"/>
  <c r="G99" i="1"/>
  <c r="N96" i="1"/>
  <c r="G96" i="1"/>
  <c r="N92" i="1"/>
  <c r="G92" i="1"/>
  <c r="N87" i="1"/>
  <c r="G87" i="1"/>
  <c r="N83" i="1"/>
  <c r="G83" i="1"/>
  <c r="N80" i="1"/>
  <c r="G80" i="1"/>
  <c r="N76" i="1"/>
  <c r="G76" i="1"/>
  <c r="N72" i="1"/>
  <c r="G72" i="1"/>
  <c r="N68" i="1"/>
  <c r="G68" i="1"/>
  <c r="N56" i="1"/>
  <c r="G56" i="1"/>
  <c r="N48" i="1"/>
  <c r="G48" i="1"/>
  <c r="N44" i="1"/>
  <c r="G44" i="1"/>
  <c r="N40" i="1"/>
  <c r="G40" i="1"/>
  <c r="N33" i="1"/>
  <c r="G33" i="1"/>
  <c r="N29" i="1"/>
  <c r="G29" i="1"/>
  <c r="N17" i="1"/>
  <c r="G17" i="1"/>
  <c r="J13" i="1"/>
  <c r="G13" i="1"/>
  <c r="J212" i="1"/>
  <c r="G212" i="1"/>
  <c r="J26" i="1"/>
  <c r="G26" i="1"/>
  <c r="N281" i="1"/>
  <c r="G281" i="1"/>
  <c r="J273" i="1"/>
  <c r="G273" i="1"/>
  <c r="N261" i="1"/>
  <c r="G261" i="1"/>
  <c r="N250" i="1"/>
  <c r="G250" i="1"/>
  <c r="N245" i="1"/>
  <c r="G245" i="1"/>
  <c r="N241" i="1"/>
  <c r="G241" i="1"/>
  <c r="N230" i="1"/>
  <c r="G230" i="1"/>
  <c r="N222" i="1"/>
  <c r="G222" i="1"/>
  <c r="N209" i="1"/>
  <c r="G209" i="1"/>
  <c r="N195" i="1"/>
  <c r="G195" i="1"/>
  <c r="N162" i="1"/>
  <c r="G162" i="1"/>
  <c r="N155" i="1"/>
  <c r="G155" i="1"/>
  <c r="N147" i="1"/>
  <c r="G147" i="1"/>
  <c r="N135" i="1"/>
  <c r="G135" i="1"/>
  <c r="N124" i="1"/>
  <c r="G124" i="1"/>
  <c r="J113" i="1"/>
  <c r="G113" i="1"/>
  <c r="N101" i="1"/>
  <c r="G101" i="1"/>
  <c r="N94" i="1"/>
  <c r="G94" i="1"/>
  <c r="N85" i="1"/>
  <c r="G85" i="1"/>
  <c r="N78" i="1"/>
  <c r="G78" i="1"/>
  <c r="N58" i="1"/>
  <c r="G58" i="1"/>
  <c r="N46" i="1"/>
  <c r="G46" i="1"/>
  <c r="J35" i="1"/>
  <c r="G35" i="1"/>
  <c r="N27" i="1"/>
  <c r="G27" i="1"/>
  <c r="N19" i="1"/>
  <c r="G19" i="1"/>
  <c r="J15" i="1"/>
  <c r="J82" i="1"/>
  <c r="J85" i="1"/>
  <c r="J109" i="1"/>
  <c r="J120" i="1"/>
  <c r="J174" i="1"/>
  <c r="J199" i="1"/>
  <c r="J202" i="1"/>
  <c r="J238" i="1"/>
  <c r="J246" i="1"/>
  <c r="G246" i="1"/>
  <c r="J213" i="1"/>
  <c r="G213" i="1"/>
  <c r="N132" i="1"/>
  <c r="G132" i="1"/>
  <c r="J63" i="1"/>
  <c r="G63" i="1"/>
  <c r="J47" i="1"/>
  <c r="G47" i="1"/>
  <c r="N305" i="1"/>
  <c r="G305" i="1"/>
  <c r="N301" i="1"/>
  <c r="G301" i="1"/>
  <c r="J297" i="1"/>
  <c r="G297" i="1"/>
  <c r="N293" i="1"/>
  <c r="G293" i="1"/>
  <c r="N289" i="1"/>
  <c r="N286" i="1"/>
  <c r="G286" i="1"/>
  <c r="N282" i="1"/>
  <c r="G282" i="1"/>
  <c r="N278" i="1"/>
  <c r="G278" i="1"/>
  <c r="N274" i="1"/>
  <c r="G274" i="1"/>
  <c r="N270" i="1"/>
  <c r="G270" i="1"/>
  <c r="N266" i="1"/>
  <c r="G266" i="1"/>
  <c r="N262" i="1"/>
  <c r="G262" i="1"/>
  <c r="J258" i="1"/>
  <c r="G258" i="1"/>
  <c r="N254" i="1"/>
  <c r="G254" i="1"/>
  <c r="J251" i="1"/>
  <c r="G251" i="1"/>
  <c r="J247" i="1"/>
  <c r="G247" i="1"/>
  <c r="N242" i="1"/>
  <c r="G242" i="1"/>
  <c r="N238" i="1"/>
  <c r="N235" i="1"/>
  <c r="G235" i="1"/>
  <c r="N227" i="1"/>
  <c r="G227" i="1"/>
  <c r="N223" i="1"/>
  <c r="G223" i="1"/>
  <c r="J220" i="1"/>
  <c r="G220" i="1"/>
  <c r="N216" i="1"/>
  <c r="G216" i="1"/>
  <c r="J209" i="1"/>
  <c r="J203" i="1"/>
  <c r="G203" i="1"/>
  <c r="N196" i="1"/>
  <c r="G196" i="1"/>
  <c r="N192" i="1"/>
  <c r="N189" i="1"/>
  <c r="G189" i="1"/>
  <c r="N185" i="1"/>
  <c r="G185" i="1"/>
  <c r="J182" i="1"/>
  <c r="G182" i="1"/>
  <c r="N178" i="1"/>
  <c r="G178" i="1"/>
  <c r="N174" i="1"/>
  <c r="N171" i="1"/>
  <c r="G171" i="1"/>
  <c r="N167" i="1"/>
  <c r="G167" i="1"/>
  <c r="N163" i="1"/>
  <c r="G163" i="1"/>
  <c r="J156" i="1"/>
  <c r="G156" i="1"/>
  <c r="N152" i="1"/>
  <c r="G152" i="1"/>
  <c r="J148" i="1"/>
  <c r="G148" i="1"/>
  <c r="N144" i="1"/>
  <c r="N141" i="1"/>
  <c r="G141" i="1"/>
  <c r="N136" i="1"/>
  <c r="G136" i="1"/>
  <c r="J133" i="1"/>
  <c r="G133" i="1"/>
  <c r="J129" i="1"/>
  <c r="G129" i="1"/>
  <c r="N125" i="1"/>
  <c r="G125" i="1"/>
  <c r="N121" i="1"/>
  <c r="G121" i="1"/>
  <c r="N118" i="1"/>
  <c r="G118" i="1"/>
  <c r="N114" i="1"/>
  <c r="G114" i="1"/>
  <c r="N110" i="1"/>
  <c r="G110" i="1"/>
  <c r="N106" i="1"/>
  <c r="G106" i="1"/>
  <c r="N102" i="1"/>
  <c r="G102" i="1"/>
  <c r="N98" i="1"/>
  <c r="G98" i="1"/>
  <c r="N95" i="1"/>
  <c r="G95" i="1"/>
  <c r="J91" i="1"/>
  <c r="G91" i="1"/>
  <c r="J86" i="1"/>
  <c r="G86" i="1"/>
  <c r="N82" i="1"/>
  <c r="N79" i="1"/>
  <c r="G79" i="1"/>
  <c r="N75" i="1"/>
  <c r="G75" i="1"/>
  <c r="N71" i="1"/>
  <c r="G71" i="1"/>
  <c r="J59" i="1"/>
  <c r="G59" i="1"/>
  <c r="N55" i="1"/>
  <c r="G55" i="1"/>
  <c r="N51" i="1"/>
  <c r="G51" i="1"/>
  <c r="N43" i="1"/>
  <c r="G43" i="1"/>
  <c r="N39" i="1"/>
  <c r="G39" i="1"/>
  <c r="N36" i="1"/>
  <c r="G36" i="1"/>
  <c r="N28" i="1"/>
  <c r="G28" i="1"/>
  <c r="N24" i="1"/>
  <c r="G24" i="1"/>
  <c r="J20" i="1"/>
  <c r="G20" i="1"/>
  <c r="N16" i="1"/>
  <c r="G16" i="1"/>
  <c r="J123" i="1"/>
  <c r="J137" i="1"/>
  <c r="O308" i="1"/>
  <c r="I310" i="1" s="1"/>
  <c r="K310" i="1" s="1"/>
  <c r="J286" i="1"/>
  <c r="J282" i="1"/>
  <c r="J115" i="1"/>
  <c r="K9" i="1"/>
  <c r="J141" i="1"/>
  <c r="J228" i="1"/>
  <c r="N302" i="1"/>
  <c r="N20" i="1"/>
  <c r="N212" i="1"/>
  <c r="J136" i="1"/>
  <c r="J216" i="1"/>
  <c r="N246" i="1"/>
  <c r="N255" i="1"/>
  <c r="N113" i="1"/>
  <c r="N91" i="1"/>
  <c r="N49" i="1"/>
  <c r="N280" i="1"/>
  <c r="J299" i="1"/>
  <c r="J14" i="1"/>
  <c r="J83" i="1"/>
  <c r="J102" i="1"/>
  <c r="J146" i="1"/>
  <c r="J149" i="1"/>
  <c r="J152" i="1"/>
  <c r="J210" i="1"/>
  <c r="J76" i="1"/>
  <c r="J65" i="1"/>
  <c r="J197" i="1"/>
  <c r="J17" i="1"/>
  <c r="J31" i="1"/>
  <c r="J53" i="1"/>
  <c r="J94" i="1"/>
  <c r="M9" i="1"/>
  <c r="N273" i="1"/>
  <c r="N150" i="1"/>
  <c r="J211" i="1"/>
  <c r="J305" i="1"/>
  <c r="J19" i="1"/>
  <c r="J22" i="1"/>
  <c r="J66" i="1"/>
  <c r="J95" i="1"/>
  <c r="J173" i="1"/>
  <c r="J186" i="1"/>
  <c r="J232" i="1"/>
  <c r="J265" i="1"/>
  <c r="N205" i="1"/>
  <c r="N180" i="1"/>
  <c r="N107" i="1"/>
  <c r="N35" i="1"/>
  <c r="N18" i="1"/>
  <c r="J301" i="1"/>
  <c r="J58" i="1"/>
  <c r="J78" i="1"/>
  <c r="J96" i="1"/>
  <c r="J191" i="1"/>
  <c r="J194" i="1"/>
  <c r="J237" i="1"/>
  <c r="J249" i="1"/>
  <c r="N300" i="1"/>
  <c r="N297" i="1"/>
  <c r="N287" i="1"/>
  <c r="N188" i="1"/>
  <c r="N168" i="1"/>
  <c r="N148" i="1"/>
  <c r="N127" i="1"/>
  <c r="N88" i="1"/>
  <c r="J135" i="1"/>
  <c r="J184" i="1"/>
  <c r="J270" i="1"/>
  <c r="J16" i="1"/>
  <c r="J38" i="1"/>
  <c r="J51" i="1"/>
  <c r="J157" i="1"/>
  <c r="J162" i="1"/>
  <c r="J165" i="1"/>
  <c r="J196" i="1"/>
  <c r="J230" i="1"/>
  <c r="J259" i="1"/>
  <c r="J283" i="1"/>
  <c r="N164" i="1"/>
  <c r="J254" i="1"/>
  <c r="J42" i="1"/>
  <c r="J48" i="1"/>
  <c r="J74" i="1"/>
  <c r="J178" i="1"/>
  <c r="J181" i="1"/>
  <c r="J190" i="1"/>
  <c r="J224" i="1"/>
  <c r="J294" i="1"/>
  <c r="J80" i="1"/>
  <c r="J189" i="1"/>
  <c r="J57" i="1"/>
  <c r="J24" i="1"/>
  <c r="J33" i="1"/>
  <c r="J98" i="1"/>
  <c r="J100" i="1"/>
  <c r="J105" i="1"/>
  <c r="J134" i="1"/>
  <c r="J138" i="1"/>
  <c r="J160" i="1"/>
  <c r="J207" i="1"/>
  <c r="J239" i="1"/>
  <c r="J248" i="1"/>
  <c r="J257" i="1"/>
  <c r="J281" i="1"/>
  <c r="M308" i="1"/>
  <c r="E310" i="1" s="1"/>
  <c r="N271" i="1"/>
  <c r="N166" i="1"/>
  <c r="N111" i="1"/>
  <c r="N86" i="1"/>
  <c r="N45" i="1"/>
  <c r="N279" i="1"/>
  <c r="J279" i="1"/>
  <c r="N206" i="1"/>
  <c r="J206" i="1"/>
  <c r="N32" i="1"/>
  <c r="J32" i="1"/>
  <c r="N21" i="1"/>
  <c r="J21" i="1"/>
  <c r="F308" i="1"/>
  <c r="J308" i="1" s="1"/>
  <c r="N13" i="1"/>
  <c r="F9" i="1"/>
  <c r="J183" i="1"/>
  <c r="J81" i="1"/>
  <c r="J140" i="1"/>
  <c r="J223" i="1"/>
  <c r="J275" i="1"/>
  <c r="J295" i="1"/>
  <c r="N295" i="1"/>
  <c r="N291" i="1"/>
  <c r="J291" i="1"/>
  <c r="N234" i="1"/>
  <c r="J234" i="1"/>
  <c r="N231" i="1"/>
  <c r="J231" i="1"/>
  <c r="N208" i="1"/>
  <c r="J208" i="1"/>
  <c r="N159" i="1"/>
  <c r="J159" i="1"/>
  <c r="N52" i="1"/>
  <c r="J52" i="1"/>
  <c r="N23" i="1"/>
  <c r="J23" i="1"/>
  <c r="N288" i="1"/>
  <c r="J262" i="1"/>
  <c r="J41" i="1"/>
  <c r="J46" i="1"/>
  <c r="J70" i="1"/>
  <c r="J151" i="1"/>
  <c r="J226" i="1"/>
  <c r="J242" i="1"/>
  <c r="N240" i="1"/>
  <c r="J240" i="1"/>
  <c r="N61" i="1"/>
  <c r="J61" i="1"/>
  <c r="N54" i="1"/>
  <c r="J54" i="1"/>
  <c r="N25" i="1"/>
  <c r="J25" i="1"/>
  <c r="N252" i="1"/>
  <c r="J284" i="1"/>
  <c r="J278" i="1"/>
  <c r="J27" i="1"/>
  <c r="J68" i="1"/>
  <c r="J84" i="1"/>
  <c r="J93" i="1"/>
  <c r="J101" i="1"/>
  <c r="J103" i="1"/>
  <c r="J117" i="1"/>
  <c r="J122" i="1"/>
  <c r="J125" i="1"/>
  <c r="J154" i="1"/>
  <c r="J167" i="1"/>
  <c r="J172" i="1"/>
  <c r="L308" i="1"/>
  <c r="D310" i="1" s="1"/>
  <c r="J263" i="1"/>
  <c r="N263" i="1"/>
  <c r="J256" i="1"/>
  <c r="N256" i="1"/>
  <c r="N247" i="1"/>
  <c r="N236" i="1"/>
  <c r="J236" i="1"/>
  <c r="N218" i="1"/>
  <c r="J218" i="1"/>
  <c r="N204" i="1"/>
  <c r="J204" i="1"/>
  <c r="N175" i="1"/>
  <c r="J175" i="1"/>
  <c r="N143" i="1"/>
  <c r="J143" i="1"/>
  <c r="N30" i="1"/>
  <c r="J30" i="1"/>
  <c r="N296" i="1"/>
  <c r="J277" i="1"/>
  <c r="J34" i="1"/>
  <c r="J56" i="1"/>
  <c r="J187" i="1"/>
  <c r="J267" i="1"/>
  <c r="L9" i="1"/>
  <c r="J274" i="1"/>
  <c r="J269" i="1"/>
  <c r="J306" i="1"/>
  <c r="J75" i="1"/>
  <c r="J79" i="1"/>
  <c r="J116" i="1"/>
  <c r="J185" i="1"/>
  <c r="J261" i="1"/>
  <c r="J298" i="1"/>
  <c r="J260" i="1"/>
  <c r="J293" i="1"/>
  <c r="J253" i="1"/>
  <c r="O9" i="1"/>
  <c r="J112" i="1"/>
  <c r="J114" i="1"/>
  <c r="J128" i="1"/>
  <c r="J130" i="1"/>
  <c r="J139" i="1"/>
  <c r="J145" i="1"/>
  <c r="J147" i="1"/>
  <c r="J153" i="1"/>
  <c r="J155" i="1"/>
  <c r="J161" i="1"/>
  <c r="J163" i="1"/>
  <c r="J169" i="1"/>
  <c r="J171" i="1"/>
  <c r="J177" i="1"/>
  <c r="J179" i="1"/>
  <c r="J217" i="1"/>
  <c r="J219" i="1"/>
  <c r="J225" i="1"/>
  <c r="J227" i="1"/>
  <c r="J233" i="1"/>
  <c r="J235" i="1"/>
  <c r="J241" i="1"/>
  <c r="J243" i="1"/>
  <c r="J250" i="1"/>
  <c r="J132" i="1"/>
  <c r="J28" i="1"/>
  <c r="J36" i="1"/>
  <c r="J44" i="1"/>
  <c r="J73" i="1"/>
  <c r="J77" i="1"/>
  <c r="J118" i="1"/>
  <c r="J268" i="1"/>
  <c r="J69" i="1"/>
  <c r="J71" i="1"/>
  <c r="N258" i="1"/>
  <c r="J276" i="1"/>
  <c r="J266" i="1"/>
  <c r="N215" i="1"/>
  <c r="J290" i="1"/>
  <c r="J285" i="1"/>
  <c r="J89" i="1"/>
  <c r="J60" i="1"/>
  <c r="J108" i="1"/>
  <c r="J110" i="1"/>
  <c r="J124" i="1"/>
  <c r="J126" i="1"/>
  <c r="J193" i="1"/>
  <c r="J195" i="1"/>
  <c r="J9" i="1" l="1"/>
  <c r="G9" i="1"/>
  <c r="G308" i="1"/>
  <c r="N9" i="1"/>
  <c r="N308" i="1"/>
  <c r="F310" i="1" s="1"/>
  <c r="G310" i="1" l="1"/>
  <c r="J310" i="1"/>
</calcChain>
</file>

<file path=xl/sharedStrings.xml><?xml version="1.0" encoding="utf-8"?>
<sst xmlns="http://schemas.openxmlformats.org/spreadsheetml/2006/main" count="633" uniqueCount="617">
  <si>
    <t xml:space="preserve">           (In County-District Order)</t>
  </si>
  <si>
    <t xml:space="preserve">Property </t>
  </si>
  <si>
    <t>Greater of</t>
  </si>
  <si>
    <t>Levy</t>
  </si>
  <si>
    <t>Certified</t>
  </si>
  <si>
    <t>County</t>
  </si>
  <si>
    <t>Valuation</t>
  </si>
  <si>
    <t>1/2 TAV¹ or</t>
  </si>
  <si>
    <t>Rate</t>
  </si>
  <si>
    <t>Resident</t>
  </si>
  <si>
    <t>School District</t>
  </si>
  <si>
    <t>W/O Timber</t>
  </si>
  <si>
    <t>80% Timber</t>
  </si>
  <si>
    <t>With Timber</t>
  </si>
  <si>
    <t>$/1000</t>
  </si>
  <si>
    <t>Amount</t>
  </si>
  <si>
    <t>FTE Students</t>
  </si>
  <si>
    <t>Per Student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</si>
  <si>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</si>
  <si>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</si>
  <si>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</si>
  <si>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</si>
  <si>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</si>
  <si>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</si>
  <si>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</si>
  <si>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</si>
  <si>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</si>
  <si>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</si>
  <si>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</si>
  <si>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</si>
  <si>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</si>
  <si>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</si>
  <si>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</si>
  <si>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</si>
  <si>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</si>
  <si>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</si>
  <si>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</si>
  <si>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</si>
  <si>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</si>
  <si>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</si>
  <si>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</si>
  <si>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</si>
  <si>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</si>
  <si>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</si>
  <si>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</si>
  <si>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</si>
  <si>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</si>
  <si>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</si>
  <si>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</si>
  <si>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</si>
  <si>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</si>
  <si>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</si>
  <si>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</si>
  <si>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</si>
  <si>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</si>
  <si>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</si>
  <si>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</si>
  <si>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</si>
  <si>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</si>
  <si>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</si>
  <si>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</si>
  <si>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</si>
  <si>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</si>
  <si>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</si>
  <si>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</si>
  <si>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</si>
  <si>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</si>
  <si>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</si>
  <si>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</si>
  <si>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</si>
  <si>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</si>
  <si>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</si>
  <si>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</si>
  <si>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</si>
  <si>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</si>
  <si>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</si>
  <si>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</si>
  <si>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</si>
  <si>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</si>
  <si>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</si>
  <si>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</si>
  <si>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</si>
  <si>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</si>
  <si>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</si>
  <si>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</si>
  <si>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</si>
  <si>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</si>
  <si>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</si>
  <si>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</si>
  <si>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</si>
  <si>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</si>
  <si>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</si>
  <si>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</si>
  <si>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</si>
  <si>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</si>
  <si>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</si>
  <si>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</si>
  <si>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</si>
  <si>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</si>
  <si>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</si>
  <si>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</si>
  <si>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</si>
  <si>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</si>
  <si>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</si>
  <si>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</si>
  <si>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</si>
  <si>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</si>
  <si>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</si>
  <si>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</si>
  <si>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</si>
  <si>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</si>
  <si>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</si>
  <si>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</si>
  <si>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</si>
  <si>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</si>
  <si>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</si>
  <si>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</si>
  <si>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</si>
  <si>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</si>
  <si>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</si>
  <si>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</si>
  <si>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</si>
  <si>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</si>
  <si>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</si>
  <si>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</si>
  <si>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</si>
  <si>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</si>
  <si>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</si>
  <si>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</si>
  <si>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</si>
  <si>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</si>
  <si>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</si>
  <si>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</si>
  <si>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</si>
  <si>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</si>
  <si>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</si>
  <si>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</si>
  <si>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</si>
  <si>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</si>
  <si>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</si>
  <si>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</si>
  <si>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</si>
  <si>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</si>
  <si>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</si>
  <si>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</si>
  <si>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</si>
  <si>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</si>
  <si>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</si>
  <si>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</si>
  <si>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</si>
  <si>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</si>
  <si>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</si>
  <si>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</si>
  <si>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</si>
  <si>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</si>
  <si>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</si>
  <si>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</si>
  <si>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</si>
  <si>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</si>
  <si>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</si>
  <si>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</si>
  <si>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</si>
  <si>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</si>
  <si>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</si>
  <si>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</si>
  <si>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</si>
  <si>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</si>
  <si>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</si>
  <si>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</si>
  <si>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</si>
  <si>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</si>
  <si>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</si>
  <si>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</si>
  <si>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</si>
  <si>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</si>
  <si>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</si>
  <si>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</si>
  <si>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</si>
  <si>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</si>
  <si>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</si>
  <si>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</si>
  <si>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</si>
  <si>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</si>
  <si>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</si>
  <si>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</si>
  <si>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</si>
  <si>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</si>
  <si>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</si>
  <si>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</si>
  <si>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</si>
  <si>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</si>
  <si>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</si>
  <si>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</si>
  <si>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</si>
  <si>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</si>
  <si>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</si>
  <si>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</si>
  <si>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</si>
  <si>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</si>
  <si>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</si>
  <si>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</si>
  <si>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</si>
  <si>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</si>
  <si>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</si>
  <si>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</si>
  <si>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</si>
  <si>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</si>
  <si>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</si>
  <si>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</si>
  <si>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</si>
  <si>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</si>
  <si>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</si>
  <si>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</si>
  <si>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</si>
  <si>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</si>
  <si>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</si>
  <si>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</si>
  <si>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</si>
  <si>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</si>
  <si>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</si>
  <si>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</si>
  <si>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</si>
  <si>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</si>
  <si>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</si>
  <si>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</si>
  <si>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</si>
  <si>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</si>
  <si>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</si>
  <si>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</si>
  <si>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</si>
  <si>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</si>
  <si>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</si>
  <si>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</si>
  <si>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</si>
  <si>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</si>
  <si>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</si>
  <si>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</si>
  <si>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</si>
  <si>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</si>
  <si>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</si>
  <si>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</si>
  <si>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</si>
  <si>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</si>
  <si>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</si>
  <si>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</si>
  <si>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</si>
  <si>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</si>
  <si>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</si>
  <si>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</si>
  <si>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</si>
  <si>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</si>
  <si>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</si>
  <si>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</si>
  <si>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</si>
  <si>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</si>
  <si>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</si>
  <si>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</si>
  <si>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</si>
  <si>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</si>
  <si>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</si>
  <si>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</si>
  <si>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</si>
  <si>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</si>
  <si>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</si>
  <si>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</si>
  <si>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</si>
  <si>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</si>
  <si>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</si>
  <si>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</si>
  <si>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</si>
  <si>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</si>
  <si>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</si>
  <si>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</si>
  <si>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</si>
  <si>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</si>
  <si>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</si>
  <si>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</si>
  <si>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</si>
  <si>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</si>
  <si>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</si>
  <si>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</si>
  <si>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</si>
  <si>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</si>
  <si>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</si>
  <si>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</si>
  <si>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</si>
  <si>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</si>
  <si>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</si>
  <si>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</si>
  <si>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</si>
  <si>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</si>
  <si>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</si>
  <si>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</si>
  <si>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</si>
  <si>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</si>
  <si>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</si>
  <si>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</si>
  <si>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</si>
  <si>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</si>
  <si>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</si>
  <si>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</si>
  <si>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</si>
  <si>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</si>
  <si>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</si>
  <si>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</si>
  <si>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</si>
  <si>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</si>
  <si>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</si>
  <si>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</si>
  <si>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</si>
  <si>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</si>
  <si>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</si>
  <si>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</si>
  <si>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</si>
  <si>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</si>
  <si>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</si>
  <si>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</si>
  <si>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</si>
  <si>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</si>
  <si>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</si>
  <si>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</si>
  <si>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</si>
  <si>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</si>
  <si>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</si>
  <si>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</si>
  <si>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</si>
  <si>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</si>
  <si>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</si>
  <si>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</si>
  <si>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</si>
  <si>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</si>
  <si>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</si>
  <si>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</si>
  <si>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</si>
  <si>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</si>
  <si>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</si>
  <si>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</si>
  <si>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</si>
  <si>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</si>
  <si>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</si>
  <si>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</si>
  <si>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</si>
  <si>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</si>
  <si>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</si>
  <si>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</si>
  <si>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</si>
  <si>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</si>
  <si>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</si>
  <si>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</si>
  <si>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</si>
  <si>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</si>
  <si>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</si>
  <si>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</si>
  <si>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</si>
  <si>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</si>
  <si>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</si>
  <si>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</si>
  <si>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</si>
  <si>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</si>
  <si>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</si>
  <si>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</si>
  <si>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</si>
  <si>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</si>
  <si>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</si>
  <si>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</si>
  <si>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</si>
  <si>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</si>
  <si>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</si>
  <si>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</si>
  <si>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</si>
  <si>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</si>
  <si>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</si>
  <si>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</si>
  <si>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</si>
  <si>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</si>
  <si>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</si>
  <si>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</si>
  <si>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</si>
  <si>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</si>
  <si>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</si>
  <si>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</si>
  <si>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</si>
  <si>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</si>
  <si>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</si>
  <si>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</si>
  <si>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</si>
  <si>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</si>
  <si>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</si>
  <si>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</si>
  <si>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</si>
  <si>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</si>
  <si>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</si>
  <si>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</si>
  <si>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</si>
  <si>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</si>
  <si>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</si>
  <si>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</si>
  <si>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</si>
  <si>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</si>
  <si>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</si>
  <si>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</si>
  <si>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</si>
  <si>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</si>
  <si>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</si>
  <si>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</si>
  <si>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</si>
  <si>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</si>
  <si>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</si>
  <si>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</si>
  <si>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</si>
  <si>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</si>
  <si>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</si>
  <si>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</si>
  <si>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</si>
  <si>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</si>
  <si>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</si>
  <si>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</si>
  <si>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</si>
  <si>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</si>
  <si>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</si>
  <si>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</si>
  <si>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</si>
  <si>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</si>
  <si>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</si>
  <si>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</si>
  <si>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</si>
  <si>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</si>
  <si>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</si>
  <si>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</si>
  <si>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</si>
  <si>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</si>
  <si>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</si>
  <si>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</si>
  <si>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</si>
  <si>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</si>
  <si>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</si>
  <si>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</si>
  <si>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</si>
  <si>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</si>
  <si>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</si>
  <si>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</si>
  <si>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</si>
  <si>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</si>
  <si>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</si>
  <si>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</si>
  <si>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</si>
  <si>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</si>
  <si>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</si>
  <si>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</si>
  <si>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</si>
  <si>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</si>
  <si>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</si>
  <si>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</si>
  <si>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</si>
  <si>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</si>
  <si>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</si>
  <si>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</si>
  <si>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</si>
  <si>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</si>
  <si>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</si>
  <si>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</si>
  <si>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</si>
  <si>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</si>
  <si>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</si>
  <si>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</si>
  <si>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</si>
  <si>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</si>
  <si>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</si>
  <si>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</si>
  <si>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</si>
  <si>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</si>
  <si>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</si>
  <si>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</si>
  <si>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</si>
  <si>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</t>
  </si>
  <si>
    <t>32362</t>
  </si>
  <si>
    <t>Liberty</t>
  </si>
  <si>
    <t>32363</t>
  </si>
  <si>
    <t>West Valley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</si>
  <si>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</si>
  <si>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</si>
  <si>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</si>
  <si>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</si>
  <si>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</si>
  <si>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</si>
  <si>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</si>
  <si>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</si>
  <si>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</si>
  <si>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</si>
  <si>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</si>
  <si>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</si>
  <si>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</si>
  <si>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</si>
  <si>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</si>
  <si>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</si>
  <si>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</si>
  <si>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</si>
  <si>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</si>
  <si>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33206</t>
  </si>
  <si>
    <t>Columbia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</si>
  <si>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</si>
  <si>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</si>
  <si>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</si>
  <si>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</si>
  <si>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</si>
  <si>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</si>
  <si>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</si>
  <si>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</si>
  <si>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</si>
  <si>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</si>
  <si>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</si>
  <si>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</si>
  <si>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</si>
  <si>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</si>
  <si>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</si>
  <si>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</si>
  <si>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</si>
  <si>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</si>
  <si>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</si>
  <si>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</si>
  <si>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</si>
  <si>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</si>
  <si>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</si>
  <si>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</si>
  <si>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</si>
  <si>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</si>
  <si>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</si>
  <si>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</si>
  <si>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</si>
  <si>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</si>
  <si>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</si>
  <si>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</si>
  <si>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</si>
  <si>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</si>
  <si>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</si>
  <si>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</si>
  <si>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</si>
  <si>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</si>
  <si>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</si>
  <si>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</si>
  <si>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</si>
  <si>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</si>
  <si>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</si>
  <si>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</si>
  <si>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</si>
  <si>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</si>
  <si>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</si>
  <si>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</si>
  <si>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</si>
  <si>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</si>
  <si>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</si>
  <si>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</si>
  <si>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</si>
  <si>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</si>
  <si>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</si>
  <si>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</si>
  <si>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</si>
  <si>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</si>
  <si>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</si>
  <si>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</si>
  <si>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</si>
  <si>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</si>
  <si>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</si>
  <si>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</si>
  <si>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</si>
  <si>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</si>
  <si>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</si>
  <si>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</si>
  <si>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</si>
  <si>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</si>
  <si>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</si>
  <si>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</si>
  <si>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</si>
  <si>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</si>
  <si>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</si>
  <si>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</si>
  <si>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</si>
  <si>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</si>
  <si>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</si>
  <si>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</si>
  <si>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</si>
  <si>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</si>
  <si>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</si>
  <si>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</si>
  <si>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</si>
  <si>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</si>
  <si>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</si>
  <si>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</si>
  <si>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</si>
  <si>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</si>
  <si>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</si>
  <si>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</si>
  <si>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</si>
  <si>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</si>
  <si>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</si>
  <si>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</si>
  <si>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</si>
  <si>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</si>
  <si>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</si>
  <si>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</si>
  <si>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</si>
  <si>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</si>
  <si>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</si>
  <si>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</si>
  <si>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</si>
  <si>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>ALL DISTRICTS:</t>
  </si>
  <si>
    <t>DISTRICTS WITH LEVIES:</t>
  </si>
  <si>
    <t>State Total/Average:</t>
  </si>
  <si>
    <t>FILE: 1061.XLSX  REPORT 1061 DATA</t>
  </si>
  <si>
    <t>Greater 1/2 TAV</t>
  </si>
  <si>
    <t xml:space="preserve"> or Timber</t>
  </si>
  <si>
    <t>Levy Valuation</t>
  </si>
  <si>
    <t>w/Timeber</t>
  </si>
  <si>
    <t xml:space="preserve">   ====DISTRICTS WITH LEVIES=================================</t>
  </si>
  <si>
    <t xml:space="preserve">  Analysis of Excess General Fund Levies Collectible in 2016</t>
  </si>
  <si>
    <t>2014–15</t>
  </si>
  <si>
    <t>F780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</si>
</sst>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_);\(#,##0.00000\)"/>
    <numFmt numFmtId="165" formatCode="0.0000_)"/>
    <numFmt numFmtId="166" formatCode="#,##0.0000_);\(#,##0.0000\)"/>
  </numFmts>
  <fonts count="11">
    <font>
      <sz val="9"/>
      <name val="Arial MT"/>
    </font>
    <font>
      <b/>
      <sz val="12"/>
      <name val="Arial MT"/>
      <family val="2"/>
    </font>
    <font>
      <b/>
      <sz val="10"/>
      <name val="Arial MT"/>
      <family val="2"/>
    </font>
    <font>
      <b/>
      <sz val="9"/>
      <name val="Arial MT"/>
      <family val="2"/>
    </font>
    <font>
      <sz val="9"/>
      <name val="Arial MT"/>
      <family val="2"/>
    </font>
    <font>
      <sz val="9"/>
      <name val="Arial"/>
      <family val="2"/>
    </font>
    <font>
      <b/>
      <sz val="9"/>
      <name val="Arial MT"/>
    </font>
    <font>
      <sz val="9"/>
      <name val="Arial MT"/>
    </font>
    <font>
      <b/>
      <sz val="9"/>
      <name val="Arial"/>
      <family val="2"/>
    </font>
    <font>
      <sz val="10"/>
      <name val="Arial MT"/>
    </font>
    <font>
      <sz val="9"/>
      <color theme="0" tint="-0.14999847407452621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7" fontId="0" fillId="0" borderId="0" xfId="0" applyNumberFormat="1" applyProtection="1"/>
    <xf numFmtId="37" fontId="3" fillId="0" borderId="0" xfId="0" applyNumberFormat="1" applyFont="1" applyProtection="1"/>
    <xf numFmtId="39" fontId="0" fillId="0" borderId="0" xfId="0" applyNumberFormat="1" applyProtection="1"/>
    <xf numFmtId="37" fontId="5" fillId="0" borderId="0" xfId="0" applyNumberFormat="1" applyFont="1" applyProtection="1"/>
    <xf numFmtId="164" fontId="5" fillId="0" borderId="0" xfId="0" applyNumberFormat="1" applyFont="1" applyProtection="1"/>
    <xf numFmtId="165" fontId="0" fillId="0" borderId="0" xfId="0" applyNumberForma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7" fontId="6" fillId="0" borderId="0" xfId="0" applyNumberFormat="1" applyFont="1" applyProtection="1"/>
    <xf numFmtId="165" fontId="6" fillId="0" borderId="0" xfId="0" applyNumberFormat="1" applyFont="1" applyProtection="1"/>
    <xf numFmtId="37" fontId="7" fillId="0" borderId="0" xfId="0" applyNumberFormat="1" applyFont="1" applyProtection="1"/>
    <xf numFmtId="166" fontId="8" fillId="0" borderId="0" xfId="0" applyNumberFormat="1" applyFont="1" applyProtection="1"/>
    <xf numFmtId="16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/>
    <xf numFmtId="39" fontId="0" fillId="0" borderId="0" xfId="0" applyNumberFormat="1"/>
    <xf numFmtId="37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0" xfId="0" applyFill="1"/>
    <xf numFmtId="37" fontId="3" fillId="2" borderId="0" xfId="0" applyNumberFormat="1" applyFont="1" applyFill="1" applyProtection="1"/>
    <xf numFmtId="37" fontId="0" fillId="2" borderId="0" xfId="0" applyNumberFormat="1" applyFill="1" applyProtection="1"/>
    <xf numFmtId="37" fontId="6" fillId="2" borderId="0" xfId="0" applyNumberFormat="1" applyFont="1" applyFill="1" applyProtection="1"/>
    <xf numFmtId="0" fontId="4" fillId="2" borderId="0" xfId="0" applyFont="1" applyFill="1"/>
    <xf numFmtId="0" fontId="6" fillId="2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314"/>
  <sheetViews>
    <sheetView showZeros="0" tabSelected="1" defaultGridColor="0" colorId="22" zoomScale="90" zoomScaleNormal="90" workbookViewId="0">
      <pane xSplit="3" ySplit="11" topLeftCell="F12" activePane="bottomRight" state="frozen"/>
      <selection pane="topRight" activeCell="D1" sqref="D1"/>
      <selection pane="bottomLeft" activeCell="A12" sqref="A12"/>
      <selection pane="bottomRight" activeCell="K12" sqref="K12:K306"/>
    </sheetView>
  </sheetViews>
  <sheetFormatPr defaultColWidth="9.7109375" defaultRowHeight="12"/>
  <cols>
    <col min="1" max="1" width="5.7109375" customWidth="1"/>
    <col min="2" max="2" width="7.7109375" customWidth="1"/>
    <col min="3" max="3" width="17.7109375" customWidth="1"/>
    <col min="4" max="4" width="16.42578125" bestFit="1" customWidth="1"/>
    <col min="5" max="5" width="14" customWidth="1"/>
    <col min="6" max="6" width="16.7109375" customWidth="1"/>
    <col min="7" max="7" width="8" bestFit="1" customWidth="1"/>
    <col min="8" max="8" width="12.85546875" bestFit="1" customWidth="1"/>
    <col min="9" max="9" width="17.28515625" customWidth="1"/>
    <col min="10" max="10" width="12.7109375" customWidth="1"/>
    <col min="11" max="11" width="13.42578125" customWidth="1"/>
    <col min="12" max="12" width="16.7109375" customWidth="1"/>
    <col min="13" max="13" width="14.7109375" customWidth="1"/>
    <col min="14" max="14" width="16.7109375" customWidth="1"/>
    <col min="15" max="15" width="11.7109375" customWidth="1"/>
  </cols>
  <sheetData>
    <row r="1" spans="1:17">
      <c r="A1" t="s">
        <v>608</v>
      </c>
    </row>
    <row r="2" spans="1:17" ht="15.75">
      <c r="E2" s="1" t="s">
        <v>614</v>
      </c>
    </row>
    <row r="3" spans="1:17">
      <c r="F3" t="s">
        <v>0</v>
      </c>
    </row>
    <row r="5" spans="1:17" ht="12.75">
      <c r="B5" s="2"/>
      <c r="C5" s="2"/>
      <c r="D5" s="10" t="s">
        <v>1</v>
      </c>
      <c r="E5" s="10" t="s">
        <v>2</v>
      </c>
      <c r="F5" s="10" t="s">
        <v>3</v>
      </c>
      <c r="G5" s="10" t="s">
        <v>3</v>
      </c>
      <c r="H5" s="22" t="s">
        <v>4</v>
      </c>
      <c r="I5" s="10" t="s">
        <v>615</v>
      </c>
      <c r="J5" s="10" t="s">
        <v>3</v>
      </c>
      <c r="K5" s="22" t="s">
        <v>4</v>
      </c>
      <c r="L5" s="29" t="s">
        <v>613</v>
      </c>
      <c r="M5" s="29"/>
      <c r="N5" s="29"/>
      <c r="O5" s="29"/>
    </row>
    <row r="6" spans="1:17" ht="12.75">
      <c r="A6" s="3" t="s">
        <v>5</v>
      </c>
      <c r="B6" s="2"/>
      <c r="C6" s="2"/>
      <c r="D6" s="10" t="s">
        <v>6</v>
      </c>
      <c r="E6" s="10" t="s">
        <v>7</v>
      </c>
      <c r="F6" s="10" t="s">
        <v>6</v>
      </c>
      <c r="G6" s="10" t="s">
        <v>8</v>
      </c>
      <c r="H6" s="22" t="s">
        <v>3</v>
      </c>
      <c r="I6" s="10" t="s">
        <v>9</v>
      </c>
      <c r="J6" s="10" t="s">
        <v>6</v>
      </c>
      <c r="K6" s="22" t="s">
        <v>3</v>
      </c>
      <c r="L6" s="11" t="s">
        <v>1</v>
      </c>
      <c r="M6" s="11" t="s">
        <v>609</v>
      </c>
      <c r="N6" s="18" t="s">
        <v>611</v>
      </c>
      <c r="O6" s="18" t="s">
        <v>9</v>
      </c>
    </row>
    <row r="7" spans="1:17" ht="12.75">
      <c r="B7" s="2"/>
      <c r="C7" s="2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22" t="s">
        <v>15</v>
      </c>
      <c r="I7" s="10" t="s">
        <v>16</v>
      </c>
      <c r="J7" s="10" t="s">
        <v>17</v>
      </c>
      <c r="K7" s="22" t="s">
        <v>17</v>
      </c>
      <c r="L7" s="11" t="s">
        <v>6</v>
      </c>
      <c r="M7" s="11" t="s">
        <v>610</v>
      </c>
      <c r="N7" s="18" t="s">
        <v>612</v>
      </c>
    </row>
    <row r="8" spans="1:17">
      <c r="D8" s="4"/>
      <c r="E8" s="4"/>
      <c r="F8" s="4"/>
      <c r="H8" s="23"/>
      <c r="K8" s="23"/>
    </row>
    <row r="9" spans="1:17">
      <c r="B9" s="3"/>
      <c r="C9" s="3" t="s">
        <v>607</v>
      </c>
      <c r="D9" s="5">
        <f>SUM(D12:D306)</f>
        <v>943175729933</v>
      </c>
      <c r="E9" s="5">
        <f>SUM(E12:E306)</f>
        <v>2775086342.8700004</v>
      </c>
      <c r="F9" s="5">
        <f>SUM(F12:F306)</f>
        <v>945950816275.87</v>
      </c>
      <c r="G9" s="16">
        <f>ROUND((H9/F9)*1000,4)</f>
        <v>2.5085000000000002</v>
      </c>
      <c r="H9" s="24">
        <f>SUM(H12:H306)</f>
        <v>2372918984</v>
      </c>
      <c r="I9" s="5">
        <f ca="1">SUM(I12:I306)</f>
        <v>1032735.1399999995</v>
      </c>
      <c r="J9" s="5">
        <f ca="1">ROUND(F9/I9,0)</f>
        <v>915967</v>
      </c>
      <c r="K9" s="24">
        <f ca="1">ROUND(H9/I9,0)</f>
        <v>2298</v>
      </c>
      <c r="L9" s="4">
        <f>SUM(L12:L306)</f>
        <v>942594646723</v>
      </c>
      <c r="M9" s="4">
        <f>SUM(M12:M306)</f>
        <v>2732159303.7400002</v>
      </c>
      <c r="N9" s="4">
        <f>SUM(N12:N306)</f>
        <v>945326806026.73999</v>
      </c>
      <c r="O9" s="4">
        <f>SUM(O12:O306)</f>
        <v>1032426.3829999997</v>
      </c>
    </row>
    <row r="10" spans="1:17">
      <c r="D10" s="4"/>
      <c r="E10" s="4"/>
      <c r="F10" s="4"/>
      <c r="H10" s="27"/>
      <c r="K10" s="23"/>
    </row>
    <row r="11" spans="1:17">
      <c r="A11" s="3" t="s">
        <v>18</v>
      </c>
      <c r="D11" s="4"/>
      <c r="E11" s="4"/>
      <c r="F11" s="4"/>
      <c r="H11" s="27"/>
      <c r="K11" s="23"/>
    </row>
    <row r="12" spans="1:17">
      <c r="A12" s="3"/>
      <c r="B12" t="s">
        <v>19</v>
      </c>
      <c r="C12" t="s">
        <v>20</v>
      </c>
      <c r="D12" s="7">
        <v>50049294</v>
      </c>
      <c r="E12" s="7">
        <v>0</v>
      </c>
      <c r="F12" s="4">
        <f>D12+E12</f>
        <v>50049294</v>
      </c>
      <c r="G12" s="8">
        <f>ROUND((H12/F12)*1000,5)</f>
        <v>2.9970500000000002</v>
      </c>
      <c r="H12" s="25">
        <v>150000</v>
      </c>
      <c r="I12" s="6">
        <v>40.5</v>
      </c>
      <c r="J12" s="4">
        <f t="shared" ref="J12:J18" si="0">ROUND(F12/I12,0)</f>
        <v>1235785</v>
      </c>
      <c r="K12" s="25">
        <f ca="1">ROUND(H12/I12,0)</f>
        <v>3704</v>
      </c>
      <c r="L12" s="4">
        <f t="shared" ref="L12:N16" si="1">IF($H12&gt;0,D12,0)</f>
        <v>50049294</v>
      </c>
      <c r="M12" s="4">
        <f>IF($H12&gt;0,E12,0)</f>
        <v>0</v>
      </c>
      <c r="N12" s="4">
        <f>IF($H12&gt;0,F12,0)</f>
        <v>50049294</v>
      </c>
      <c r="O12" s="4">
        <f t="shared" ref="O12:O18" si="2">IF($H12&gt;0,I12,0)</f>
        <v>40.5</v>
      </c>
      <c r="Q12" s="17"/>
    </row>
    <row r="13" spans="1:17">
      <c r="A13" s="3"/>
      <c r="B13" t="s">
        <v>21</v>
      </c>
      <c r="C13" t="s">
        <v>22</v>
      </c>
      <c r="D13" s="7">
        <v>20759190</v>
      </c>
      <c r="E13" s="7">
        <v>0</v>
      </c>
      <c r="F13" s="4">
        <f t="shared" ref="F13:F17" si="3">D13+E13</f>
        <v>20759190</v>
      </c>
      <c r="G13" s="8">
        <f t="shared" ref="G13:G76" si="4">ROUND((H13/F13)*1000,5)</f>
        <v>1.92686</v>
      </c>
      <c r="H13" s="25">
        <v>40000</v>
      </c>
      <c r="I13" s="6">
        <v>12.8</v>
      </c>
      <c r="J13" s="4">
        <f t="shared" si="0"/>
        <v>1621812</v>
      </c>
      <c r="K13" s="25">
        <f t="shared" ref="K13:K18" si="5">ROUND(H13/I13,0)</f>
        <v>3125</v>
      </c>
      <c r="L13" s="4">
        <f t="shared" si="1"/>
        <v>20759190</v>
      </c>
      <c r="M13" s="4">
        <f t="shared" si="1"/>
        <v>0</v>
      </c>
      <c r="N13" s="4">
        <f t="shared" si="1"/>
        <v>20759190</v>
      </c>
      <c r="O13" s="4">
        <f t="shared" si="2"/>
        <v>12.8</v>
      </c>
      <c r="Q13" s="17"/>
    </row>
    <row r="14" spans="1:17">
      <c r="A14" s="3"/>
      <c r="B14" t="s">
        <v>23</v>
      </c>
      <c r="C14" t="s">
        <v>24</v>
      </c>
      <c r="D14" s="7">
        <v>1201908062</v>
      </c>
      <c r="E14" s="7">
        <v>0</v>
      </c>
      <c r="F14" s="4">
        <f t="shared" si="3"/>
        <v>1201908062</v>
      </c>
      <c r="G14" s="8">
        <f t="shared" si="4"/>
        <v>2.3296299999999999</v>
      </c>
      <c r="H14" s="25">
        <v>2800000</v>
      </c>
      <c r="I14" s="6">
        <v>4044.2200000000003</v>
      </c>
      <c r="J14" s="4">
        <f t="shared" si="0"/>
        <v>297192</v>
      </c>
      <c r="K14" s="25">
        <f t="shared" si="5"/>
        <v>692</v>
      </c>
      <c r="L14" s="4">
        <f t="shared" si="1"/>
        <v>1201908062</v>
      </c>
      <c r="M14" s="4">
        <f t="shared" si="1"/>
        <v>0</v>
      </c>
      <c r="N14" s="4">
        <f t="shared" si="1"/>
        <v>1201908062</v>
      </c>
      <c r="O14" s="4">
        <f t="shared" si="2"/>
        <v>4044.2200000000003</v>
      </c>
      <c r="Q14" s="17"/>
    </row>
    <row r="15" spans="1:17">
      <c r="A15" s="3"/>
      <c r="B15" t="s">
        <v>25</v>
      </c>
      <c r="C15" t="s">
        <v>26</v>
      </c>
      <c r="D15" s="7">
        <v>271709853</v>
      </c>
      <c r="E15" s="7">
        <v>0</v>
      </c>
      <c r="F15" s="4">
        <f t="shared" si="3"/>
        <v>271709853</v>
      </c>
      <c r="G15" s="8">
        <f t="shared" si="4"/>
        <v>2.6394899999999999</v>
      </c>
      <c r="H15" s="25">
        <v>717176</v>
      </c>
      <c r="I15" s="6">
        <v>174.5</v>
      </c>
      <c r="J15" s="4">
        <f t="shared" si="0"/>
        <v>1557077</v>
      </c>
      <c r="K15" s="25">
        <f t="shared" si="5"/>
        <v>4110</v>
      </c>
      <c r="L15" s="4">
        <f t="shared" si="1"/>
        <v>271709853</v>
      </c>
      <c r="M15" s="4">
        <f t="shared" si="1"/>
        <v>0</v>
      </c>
      <c r="N15" s="4">
        <f t="shared" si="1"/>
        <v>271709853</v>
      </c>
      <c r="O15" s="4">
        <f t="shared" si="2"/>
        <v>174.5</v>
      </c>
      <c r="Q15" s="17"/>
    </row>
    <row r="16" spans="1:17">
      <c r="A16" s="3"/>
      <c r="B16" t="s">
        <v>27</v>
      </c>
      <c r="C16" t="s">
        <v>28</v>
      </c>
      <c r="D16" s="7">
        <v>351533964</v>
      </c>
      <c r="E16" s="7">
        <v>0</v>
      </c>
      <c r="F16" s="4">
        <f t="shared" si="3"/>
        <v>351533964</v>
      </c>
      <c r="G16" s="8">
        <f t="shared" si="4"/>
        <v>2.7963200000000001</v>
      </c>
      <c r="H16" s="25">
        <v>983000</v>
      </c>
      <c r="I16" s="6">
        <v>337.8</v>
      </c>
      <c r="J16" s="4">
        <f t="shared" si="0"/>
        <v>1040657</v>
      </c>
      <c r="K16" s="25">
        <f t="shared" si="5"/>
        <v>2910</v>
      </c>
      <c r="L16" s="4">
        <f t="shared" si="1"/>
        <v>351533964</v>
      </c>
      <c r="M16" s="4">
        <f t="shared" si="1"/>
        <v>0</v>
      </c>
      <c r="N16" s="4">
        <f t="shared" si="1"/>
        <v>351533964</v>
      </c>
      <c r="O16" s="4">
        <f t="shared" si="2"/>
        <v>337.8</v>
      </c>
      <c r="Q16" s="17"/>
    </row>
    <row r="17" spans="1:17">
      <c r="A17" s="3"/>
      <c r="B17" t="s">
        <v>29</v>
      </c>
      <c r="C17" t="s">
        <v>30</v>
      </c>
      <c r="D17" s="7">
        <v>1351935343</v>
      </c>
      <c r="E17" s="7">
        <v>0</v>
      </c>
      <c r="F17" s="4">
        <f t="shared" si="3"/>
        <v>1351935343</v>
      </c>
      <c r="G17" s="8">
        <f t="shared" si="4"/>
        <v>3.5789399999999998</v>
      </c>
      <c r="H17" s="25">
        <v>4838492</v>
      </c>
      <c r="I17" s="6">
        <v>2589.6400000000003</v>
      </c>
      <c r="J17" s="4">
        <f t="shared" si="0"/>
        <v>522055</v>
      </c>
      <c r="K17" s="25">
        <f t="shared" si="5"/>
        <v>1868</v>
      </c>
      <c r="L17" s="4">
        <f t="shared" ref="L17:N18" si="6">IF($H17&gt;0,D17,0)</f>
        <v>1351935343</v>
      </c>
      <c r="M17" s="4">
        <f t="shared" si="6"/>
        <v>0</v>
      </c>
      <c r="N17" s="4">
        <f t="shared" si="6"/>
        <v>1351935343</v>
      </c>
      <c r="O17" s="4">
        <f t="shared" si="2"/>
        <v>2589.6400000000003</v>
      </c>
      <c r="Q17" s="17"/>
    </row>
    <row r="18" spans="1:17">
      <c r="A18" s="3"/>
      <c r="B18" t="s">
        <v>31</v>
      </c>
      <c r="C18" t="s">
        <v>32</v>
      </c>
      <c r="D18" s="7">
        <v>364770892</v>
      </c>
      <c r="E18" s="7">
        <v>1100168</v>
      </c>
      <c r="F18" s="4">
        <f>D18+E18</f>
        <v>365871060</v>
      </c>
      <c r="G18" s="8">
        <f t="shared" si="4"/>
        <v>3.9965299999999999</v>
      </c>
      <c r="H18" s="25">
        <v>1462216</v>
      </c>
      <c r="I18" s="6">
        <v>598.45000000000005</v>
      </c>
      <c r="J18" s="4">
        <f t="shared" si="0"/>
        <v>611364</v>
      </c>
      <c r="K18" s="25">
        <f t="shared" si="5"/>
        <v>2443</v>
      </c>
      <c r="L18" s="4">
        <f t="shared" si="6"/>
        <v>364770892</v>
      </c>
      <c r="M18" s="4">
        <f t="shared" si="6"/>
        <v>1100168</v>
      </c>
      <c r="N18" s="4">
        <f t="shared" si="6"/>
        <v>365871060</v>
      </c>
      <c r="O18" s="4">
        <f t="shared" si="2"/>
        <v>598.45000000000005</v>
      </c>
      <c r="Q18" s="17"/>
    </row>
    <row r="19" spans="1:17">
      <c r="A19" s="3"/>
      <c r="B19" t="s">
        <v>33</v>
      </c>
      <c r="C19" t="s">
        <v>34</v>
      </c>
      <c r="D19" s="7">
        <v>7117559137</v>
      </c>
      <c r="E19" s="7">
        <v>0</v>
      </c>
      <c r="F19" s="4">
        <f t="shared" ref="F19:F24" si="7">D19+E19</f>
        <v>7117559137</v>
      </c>
      <c r="G19" s="8">
        <f t="shared" si="4"/>
        <v>3.4421900000000001</v>
      </c>
      <c r="H19" s="25">
        <v>24500000</v>
      </c>
      <c r="I19" s="6">
        <v>16891.589999999993</v>
      </c>
      <c r="J19" s="4">
        <f t="shared" ref="J19:J24" si="8">ROUND(F19/I19,0)</f>
        <v>421367</v>
      </c>
      <c r="K19" s="25">
        <f t="shared" ref="K19:K24" si="9">ROUND(H19/I19,0)</f>
        <v>1450</v>
      </c>
      <c r="L19" s="4">
        <f t="shared" ref="L19:N24" si="10">IF($H19&gt;0,D19,0)</f>
        <v>7117559137</v>
      </c>
      <c r="M19" s="4">
        <f t="shared" si="10"/>
        <v>0</v>
      </c>
      <c r="N19" s="4">
        <f t="shared" si="10"/>
        <v>7117559137</v>
      </c>
      <c r="O19" s="4">
        <f t="shared" ref="O19:O24" si="11">IF($H19&gt;0,I19,0)</f>
        <v>16891.589999999993</v>
      </c>
      <c r="Q19" s="17"/>
    </row>
    <row r="20" spans="1:17">
      <c r="A20" s="3"/>
      <c r="B20" t="s">
        <v>35</v>
      </c>
      <c r="C20" t="s">
        <v>36</v>
      </c>
      <c r="D20" s="7">
        <v>522634883</v>
      </c>
      <c r="E20" s="7">
        <v>0</v>
      </c>
      <c r="F20" s="4">
        <f t="shared" si="7"/>
        <v>522634883</v>
      </c>
      <c r="G20" s="8">
        <f t="shared" si="4"/>
        <v>0.42568</v>
      </c>
      <c r="H20" s="25">
        <v>222475</v>
      </c>
      <c r="I20" s="6">
        <v>156</v>
      </c>
      <c r="J20" s="4">
        <f t="shared" si="8"/>
        <v>3350224</v>
      </c>
      <c r="K20" s="25">
        <f t="shared" si="9"/>
        <v>1426</v>
      </c>
      <c r="L20" s="4">
        <f t="shared" si="10"/>
        <v>522634883</v>
      </c>
      <c r="M20" s="4">
        <f t="shared" si="10"/>
        <v>0</v>
      </c>
      <c r="N20" s="4">
        <f t="shared" si="10"/>
        <v>522634883</v>
      </c>
      <c r="O20" s="4">
        <f t="shared" si="11"/>
        <v>156</v>
      </c>
      <c r="Q20" s="17"/>
    </row>
    <row r="21" spans="1:17">
      <c r="A21" s="3"/>
      <c r="B21" t="s">
        <v>37</v>
      </c>
      <c r="C21" t="s">
        <v>38</v>
      </c>
      <c r="D21" s="7">
        <v>609913029</v>
      </c>
      <c r="E21" s="7">
        <v>0</v>
      </c>
      <c r="F21" s="4">
        <f t="shared" si="7"/>
        <v>609913029</v>
      </c>
      <c r="G21" s="8">
        <f t="shared" si="4"/>
        <v>4.23414</v>
      </c>
      <c r="H21" s="25">
        <v>2582456</v>
      </c>
      <c r="I21" s="6">
        <v>1452.28</v>
      </c>
      <c r="J21" s="4">
        <f t="shared" si="8"/>
        <v>419969</v>
      </c>
      <c r="K21" s="25">
        <f t="shared" si="9"/>
        <v>1778</v>
      </c>
      <c r="L21" s="4">
        <f t="shared" si="10"/>
        <v>609913029</v>
      </c>
      <c r="M21" s="4">
        <f t="shared" si="10"/>
        <v>0</v>
      </c>
      <c r="N21" s="4">
        <f t="shared" si="10"/>
        <v>609913029</v>
      </c>
      <c r="O21" s="4">
        <f t="shared" si="11"/>
        <v>1452.28</v>
      </c>
      <c r="Q21" s="17"/>
    </row>
    <row r="22" spans="1:17">
      <c r="A22" s="3"/>
      <c r="B22" t="s">
        <v>39</v>
      </c>
      <c r="C22" t="s">
        <v>40</v>
      </c>
      <c r="D22" s="7">
        <v>481035177</v>
      </c>
      <c r="E22" s="7">
        <v>0</v>
      </c>
      <c r="F22" s="4">
        <f t="shared" si="7"/>
        <v>481035177</v>
      </c>
      <c r="G22" s="8">
        <f t="shared" si="4"/>
        <v>3.8458700000000001</v>
      </c>
      <c r="H22" s="25">
        <v>1850000</v>
      </c>
      <c r="I22" s="6">
        <v>896.47</v>
      </c>
      <c r="J22" s="4">
        <f t="shared" si="8"/>
        <v>536588</v>
      </c>
      <c r="K22" s="25">
        <f t="shared" si="9"/>
        <v>2064</v>
      </c>
      <c r="L22" s="4">
        <f t="shared" si="10"/>
        <v>481035177</v>
      </c>
      <c r="M22" s="4">
        <f t="shared" si="10"/>
        <v>0</v>
      </c>
      <c r="N22" s="4">
        <f t="shared" si="10"/>
        <v>481035177</v>
      </c>
      <c r="O22" s="4">
        <f t="shared" si="11"/>
        <v>896.47</v>
      </c>
      <c r="Q22" s="17"/>
    </row>
    <row r="23" spans="1:17">
      <c r="A23" s="3"/>
      <c r="B23" t="s">
        <v>41</v>
      </c>
      <c r="C23" t="s">
        <v>42</v>
      </c>
      <c r="D23" s="7">
        <v>1327550736</v>
      </c>
      <c r="E23" s="7">
        <v>0</v>
      </c>
      <c r="F23" s="4">
        <f t="shared" si="7"/>
        <v>1327550736</v>
      </c>
      <c r="G23" s="8">
        <f t="shared" si="4"/>
        <v>3.0127999999999999</v>
      </c>
      <c r="H23" s="25">
        <v>3999640</v>
      </c>
      <c r="I23" s="6">
        <v>2761.24</v>
      </c>
      <c r="J23" s="4">
        <f t="shared" si="8"/>
        <v>480781</v>
      </c>
      <c r="K23" s="25">
        <f t="shared" si="9"/>
        <v>1448</v>
      </c>
      <c r="L23" s="4">
        <f t="shared" si="10"/>
        <v>1327550736</v>
      </c>
      <c r="M23" s="4">
        <f t="shared" si="10"/>
        <v>0</v>
      </c>
      <c r="N23" s="4">
        <f t="shared" si="10"/>
        <v>1327550736</v>
      </c>
      <c r="O23" s="4">
        <f t="shared" si="11"/>
        <v>2761.24</v>
      </c>
      <c r="Q23" s="17"/>
    </row>
    <row r="24" spans="1:17">
      <c r="A24" s="3"/>
      <c r="B24" t="s">
        <v>43</v>
      </c>
      <c r="C24" t="s">
        <v>44</v>
      </c>
      <c r="D24" s="7">
        <v>6965829888</v>
      </c>
      <c r="E24" s="7">
        <v>0</v>
      </c>
      <c r="F24" s="4">
        <f t="shared" si="7"/>
        <v>6965829888</v>
      </c>
      <c r="G24" s="8">
        <f t="shared" si="4"/>
        <v>3.3128899999999999</v>
      </c>
      <c r="H24" s="25">
        <v>23077000</v>
      </c>
      <c r="I24" s="6">
        <v>11931.629999999997</v>
      </c>
      <c r="J24" s="4">
        <f t="shared" si="8"/>
        <v>583812</v>
      </c>
      <c r="K24" s="25">
        <f t="shared" si="9"/>
        <v>1934</v>
      </c>
      <c r="L24" s="4">
        <f t="shared" si="10"/>
        <v>6965829888</v>
      </c>
      <c r="M24" s="4">
        <f t="shared" si="10"/>
        <v>0</v>
      </c>
      <c r="N24" s="4">
        <f t="shared" si="10"/>
        <v>6965829888</v>
      </c>
      <c r="O24" s="4">
        <f t="shared" si="11"/>
        <v>11931.629999999997</v>
      </c>
      <c r="Q24" s="17"/>
    </row>
    <row r="25" spans="1:17">
      <c r="A25" s="3"/>
      <c r="B25" t="s">
        <v>45</v>
      </c>
      <c r="C25" t="s">
        <v>46</v>
      </c>
      <c r="D25" s="7">
        <v>685093683</v>
      </c>
      <c r="E25" s="7">
        <v>1172500</v>
      </c>
      <c r="F25" s="4">
        <f t="shared" ref="F25:F31" si="12">D25+E25</f>
        <v>686266183</v>
      </c>
      <c r="G25" s="8">
        <f t="shared" si="4"/>
        <v>1.76326</v>
      </c>
      <c r="H25" s="25">
        <v>1210063</v>
      </c>
      <c r="I25" s="6">
        <v>667.52</v>
      </c>
      <c r="J25" s="4">
        <f t="shared" ref="J25:J31" si="13">ROUND(F25/I25,0)</f>
        <v>1028083</v>
      </c>
      <c r="K25" s="25">
        <f t="shared" ref="K25:K31" si="14">ROUND(H25/I25,0)</f>
        <v>1813</v>
      </c>
      <c r="L25" s="4">
        <f t="shared" ref="L25:N31" si="15">IF($H25&gt;0,D25,0)</f>
        <v>685093683</v>
      </c>
      <c r="M25" s="4">
        <f t="shared" si="15"/>
        <v>1172500</v>
      </c>
      <c r="N25" s="4">
        <f t="shared" si="15"/>
        <v>686266183</v>
      </c>
      <c r="O25" s="4">
        <f t="shared" ref="O25:O31" si="16">IF($H25&gt;0,I25,0)</f>
        <v>667.52</v>
      </c>
      <c r="Q25" s="17"/>
    </row>
    <row r="26" spans="1:17">
      <c r="A26" s="3"/>
      <c r="B26" t="s">
        <v>47</v>
      </c>
      <c r="C26" t="s">
        <v>48</v>
      </c>
      <c r="D26" s="7">
        <v>24217806</v>
      </c>
      <c r="E26" s="7">
        <v>0</v>
      </c>
      <c r="F26" s="4">
        <f t="shared" si="12"/>
        <v>24217806</v>
      </c>
      <c r="G26" s="8">
        <f t="shared" si="4"/>
        <v>0</v>
      </c>
      <c r="H26" s="25">
        <v>0</v>
      </c>
      <c r="I26" s="6">
        <v>4.7</v>
      </c>
      <c r="J26" s="4">
        <f t="shared" si="13"/>
        <v>5152725</v>
      </c>
      <c r="K26" s="25">
        <f t="shared" si="14"/>
        <v>0</v>
      </c>
      <c r="L26" s="4">
        <f t="shared" si="15"/>
        <v>0</v>
      </c>
      <c r="M26" s="4">
        <f t="shared" si="15"/>
        <v>0</v>
      </c>
      <c r="N26" s="4">
        <f t="shared" si="15"/>
        <v>0</v>
      </c>
      <c r="O26" s="4">
        <f t="shared" si="16"/>
        <v>0</v>
      </c>
      <c r="Q26" s="17"/>
    </row>
    <row r="27" spans="1:17">
      <c r="A27" s="3"/>
      <c r="B27" t="s">
        <v>49</v>
      </c>
      <c r="C27" t="s">
        <v>50</v>
      </c>
      <c r="D27" s="7">
        <v>238912063</v>
      </c>
      <c r="E27" s="7">
        <v>3903169</v>
      </c>
      <c r="F27" s="4">
        <f t="shared" si="12"/>
        <v>242815232</v>
      </c>
      <c r="G27" s="8">
        <f t="shared" si="4"/>
        <v>2.67693</v>
      </c>
      <c r="H27" s="25">
        <v>650000</v>
      </c>
      <c r="I27" s="6">
        <v>349.2</v>
      </c>
      <c r="J27" s="4">
        <f t="shared" si="13"/>
        <v>695347</v>
      </c>
      <c r="K27" s="25">
        <f t="shared" si="14"/>
        <v>1861</v>
      </c>
      <c r="L27" s="4">
        <f t="shared" si="15"/>
        <v>238912063</v>
      </c>
      <c r="M27" s="4">
        <f t="shared" si="15"/>
        <v>3903169</v>
      </c>
      <c r="N27" s="4">
        <f t="shared" si="15"/>
        <v>242815232</v>
      </c>
      <c r="O27" s="4">
        <f t="shared" si="16"/>
        <v>349.2</v>
      </c>
      <c r="Q27" s="17"/>
    </row>
    <row r="28" spans="1:17">
      <c r="A28" s="3"/>
      <c r="B28" t="s">
        <v>51</v>
      </c>
      <c r="C28" t="s">
        <v>52</v>
      </c>
      <c r="D28" s="7">
        <v>1971318721</v>
      </c>
      <c r="E28" s="7">
        <v>1500019</v>
      </c>
      <c r="F28" s="4">
        <f t="shared" si="12"/>
        <v>1972818740</v>
      </c>
      <c r="G28" s="8">
        <f t="shared" si="4"/>
        <v>1.5409200000000001</v>
      </c>
      <c r="H28" s="25">
        <v>3039950</v>
      </c>
      <c r="I28" s="6">
        <v>1394.47</v>
      </c>
      <c r="J28" s="4">
        <f t="shared" si="13"/>
        <v>1414744</v>
      </c>
      <c r="K28" s="25">
        <f t="shared" si="14"/>
        <v>2180</v>
      </c>
      <c r="L28" s="4">
        <f t="shared" si="15"/>
        <v>1971318721</v>
      </c>
      <c r="M28" s="4">
        <f t="shared" si="15"/>
        <v>1500019</v>
      </c>
      <c r="N28" s="4">
        <f t="shared" si="15"/>
        <v>1972818740</v>
      </c>
      <c r="O28" s="4">
        <f t="shared" si="16"/>
        <v>1394.47</v>
      </c>
      <c r="Q28" s="17"/>
    </row>
    <row r="29" spans="1:17">
      <c r="A29" s="3"/>
      <c r="B29" t="s">
        <v>53</v>
      </c>
      <c r="C29" t="s">
        <v>54</v>
      </c>
      <c r="D29" s="7">
        <v>672627020</v>
      </c>
      <c r="E29" s="7">
        <v>772392</v>
      </c>
      <c r="F29" s="4">
        <f t="shared" si="12"/>
        <v>673399412</v>
      </c>
      <c r="G29" s="8">
        <f t="shared" si="4"/>
        <v>3.7496299999999998</v>
      </c>
      <c r="H29" s="25">
        <v>2525000</v>
      </c>
      <c r="I29" s="6">
        <v>1491.99</v>
      </c>
      <c r="J29" s="4">
        <f t="shared" si="13"/>
        <v>451343</v>
      </c>
      <c r="K29" s="25">
        <f t="shared" si="14"/>
        <v>1692</v>
      </c>
      <c r="L29" s="4">
        <f t="shared" si="15"/>
        <v>672627020</v>
      </c>
      <c r="M29" s="4">
        <f t="shared" si="15"/>
        <v>772392</v>
      </c>
      <c r="N29" s="4">
        <f t="shared" si="15"/>
        <v>673399412</v>
      </c>
      <c r="O29" s="4">
        <f t="shared" si="16"/>
        <v>1491.99</v>
      </c>
      <c r="Q29" s="17"/>
    </row>
    <row r="30" spans="1:17">
      <c r="A30" s="3"/>
      <c r="B30" t="s">
        <v>55</v>
      </c>
      <c r="C30" t="s">
        <v>56</v>
      </c>
      <c r="D30" s="7">
        <v>2226852219</v>
      </c>
      <c r="E30" s="7">
        <v>6983292</v>
      </c>
      <c r="F30" s="4">
        <f t="shared" si="12"/>
        <v>2233835511</v>
      </c>
      <c r="G30" s="8">
        <f t="shared" si="4"/>
        <v>1.3845000000000001</v>
      </c>
      <c r="H30" s="25">
        <v>3092742</v>
      </c>
      <c r="I30" s="6">
        <v>1246.5099999999998</v>
      </c>
      <c r="J30" s="4">
        <f t="shared" si="13"/>
        <v>1792072</v>
      </c>
      <c r="K30" s="25">
        <f t="shared" si="14"/>
        <v>2481</v>
      </c>
      <c r="L30" s="4">
        <f t="shared" si="15"/>
        <v>2226852219</v>
      </c>
      <c r="M30" s="4">
        <f t="shared" si="15"/>
        <v>6983292</v>
      </c>
      <c r="N30" s="4">
        <f t="shared" si="15"/>
        <v>2233835511</v>
      </c>
      <c r="O30" s="4">
        <f t="shared" si="16"/>
        <v>1246.5099999999998</v>
      </c>
      <c r="Q30" s="17"/>
    </row>
    <row r="31" spans="1:17">
      <c r="A31" s="3"/>
      <c r="B31" t="s">
        <v>57</v>
      </c>
      <c r="C31" t="s">
        <v>58</v>
      </c>
      <c r="D31" s="7">
        <v>3888868880</v>
      </c>
      <c r="E31" s="7">
        <v>1419394</v>
      </c>
      <c r="F31" s="4">
        <f t="shared" si="12"/>
        <v>3890288274</v>
      </c>
      <c r="G31" s="8">
        <f t="shared" si="4"/>
        <v>3.0355099999999999</v>
      </c>
      <c r="H31" s="25">
        <v>11809000</v>
      </c>
      <c r="I31" s="6">
        <v>7757.2399999999989</v>
      </c>
      <c r="J31" s="4">
        <f t="shared" si="13"/>
        <v>501504</v>
      </c>
      <c r="K31" s="25">
        <f t="shared" si="14"/>
        <v>1522</v>
      </c>
      <c r="L31" s="4">
        <f t="shared" si="15"/>
        <v>3888868880</v>
      </c>
      <c r="M31" s="4">
        <f t="shared" si="15"/>
        <v>1419394</v>
      </c>
      <c r="N31" s="4">
        <f t="shared" si="15"/>
        <v>3890288274</v>
      </c>
      <c r="O31" s="4">
        <f t="shared" si="16"/>
        <v>7757.2399999999989</v>
      </c>
      <c r="Q31" s="17"/>
    </row>
    <row r="32" spans="1:17">
      <c r="A32" s="3"/>
      <c r="B32" t="s">
        <v>59</v>
      </c>
      <c r="C32" t="s">
        <v>60</v>
      </c>
      <c r="D32" s="7">
        <v>2698551409</v>
      </c>
      <c r="E32" s="7">
        <v>7170232</v>
      </c>
      <c r="F32" s="4">
        <f>D32+E32</f>
        <v>2705721641</v>
      </c>
      <c r="G32" s="8">
        <f t="shared" si="4"/>
        <v>3.19218</v>
      </c>
      <c r="H32" s="25">
        <v>8637144</v>
      </c>
      <c r="I32" s="6">
        <v>3736.5499999999993</v>
      </c>
      <c r="J32" s="4">
        <f>ROUND(F32/I32,0)</f>
        <v>724123</v>
      </c>
      <c r="K32" s="25">
        <f>ROUND(H32/I32,0)</f>
        <v>2312</v>
      </c>
      <c r="L32" s="4">
        <f t="shared" ref="L32:N36" si="17">IF($H32&gt;0,D32,0)</f>
        <v>2698551409</v>
      </c>
      <c r="M32" s="4">
        <f t="shared" si="17"/>
        <v>7170232</v>
      </c>
      <c r="N32" s="4">
        <f t="shared" si="17"/>
        <v>2705721641</v>
      </c>
      <c r="O32" s="4">
        <f>IF($H32&gt;0,I32,0)</f>
        <v>3736.5499999999993</v>
      </c>
      <c r="Q32" s="17"/>
    </row>
    <row r="33" spans="1:17">
      <c r="A33" s="3"/>
      <c r="B33" t="s">
        <v>61</v>
      </c>
      <c r="C33" t="s">
        <v>62</v>
      </c>
      <c r="D33" s="7">
        <v>293170978</v>
      </c>
      <c r="E33" s="7">
        <v>12819107</v>
      </c>
      <c r="F33" s="4">
        <f>D33+E33</f>
        <v>305990085</v>
      </c>
      <c r="G33" s="8">
        <f t="shared" si="4"/>
        <v>1.6200300000000001</v>
      </c>
      <c r="H33" s="25">
        <v>495713</v>
      </c>
      <c r="I33" s="6">
        <v>272.26</v>
      </c>
      <c r="J33" s="4">
        <f>ROUND(F33/I33,0)</f>
        <v>1123889</v>
      </c>
      <c r="K33" s="25">
        <f>ROUND(H33/I33,0)</f>
        <v>1821</v>
      </c>
      <c r="L33" s="4">
        <f t="shared" si="17"/>
        <v>293170978</v>
      </c>
      <c r="M33" s="4">
        <f t="shared" si="17"/>
        <v>12819107</v>
      </c>
      <c r="N33" s="4">
        <f t="shared" si="17"/>
        <v>305990085</v>
      </c>
      <c r="O33" s="4">
        <f>IF($H33&gt;0,I33,0)</f>
        <v>272.26</v>
      </c>
      <c r="Q33" s="17"/>
    </row>
    <row r="34" spans="1:17">
      <c r="A34" s="3"/>
      <c r="B34" t="s">
        <v>63</v>
      </c>
      <c r="C34" t="s">
        <v>64</v>
      </c>
      <c r="D34" s="7">
        <v>3802996476</v>
      </c>
      <c r="E34" s="7">
        <v>19574136</v>
      </c>
      <c r="F34" s="4">
        <f>D34+E34</f>
        <v>3822570612</v>
      </c>
      <c r="G34" s="8">
        <f t="shared" si="4"/>
        <v>1.51207</v>
      </c>
      <c r="H34" s="25">
        <v>5780000</v>
      </c>
      <c r="I34" s="6">
        <v>2735.5299999999997</v>
      </c>
      <c r="J34" s="4">
        <f>ROUND(F34/I34,0)</f>
        <v>1397378</v>
      </c>
      <c r="K34" s="25">
        <f>ROUND(H34/I34,0)</f>
        <v>2113</v>
      </c>
      <c r="L34" s="4">
        <f t="shared" si="17"/>
        <v>3802996476</v>
      </c>
      <c r="M34" s="4">
        <f t="shared" si="17"/>
        <v>19574136</v>
      </c>
      <c r="N34" s="4">
        <f t="shared" si="17"/>
        <v>3822570612</v>
      </c>
      <c r="O34" s="4">
        <f>IF($H34&gt;0,I34,0)</f>
        <v>2735.5299999999997</v>
      </c>
      <c r="Q34" s="17"/>
    </row>
    <row r="35" spans="1:17">
      <c r="A35" s="3"/>
      <c r="B35" t="s">
        <v>65</v>
      </c>
      <c r="C35" t="s">
        <v>66</v>
      </c>
      <c r="D35" s="7">
        <v>84274780</v>
      </c>
      <c r="E35" s="7">
        <v>42917336</v>
      </c>
      <c r="F35" s="4">
        <f>D35+E35</f>
        <v>127192116</v>
      </c>
      <c r="G35" s="8">
        <f t="shared" si="4"/>
        <v>2.9483000000000001</v>
      </c>
      <c r="H35" s="25">
        <v>375000</v>
      </c>
      <c r="I35" s="6">
        <v>454.37000000000006</v>
      </c>
      <c r="J35" s="4">
        <f>ROUND(F35/I35,0)</f>
        <v>279931</v>
      </c>
      <c r="K35" s="25">
        <f>ROUND(H35/I35,0)</f>
        <v>825</v>
      </c>
      <c r="L35" s="4">
        <f t="shared" si="17"/>
        <v>84274780</v>
      </c>
      <c r="M35" s="4">
        <f t="shared" si="17"/>
        <v>42917336</v>
      </c>
      <c r="N35" s="4">
        <f t="shared" si="17"/>
        <v>127192116</v>
      </c>
      <c r="O35" s="4">
        <f>IF($H35&gt;0,I35,0)</f>
        <v>454.37000000000006</v>
      </c>
      <c r="Q35" s="17"/>
    </row>
    <row r="36" spans="1:17">
      <c r="A36" s="3"/>
      <c r="B36" t="s">
        <v>67</v>
      </c>
      <c r="C36" t="s">
        <v>68</v>
      </c>
      <c r="D36" s="7">
        <v>374511714</v>
      </c>
      <c r="E36" s="7">
        <v>74708641</v>
      </c>
      <c r="F36" s="4">
        <f>D36+E36</f>
        <v>449220355</v>
      </c>
      <c r="G36" s="8">
        <f t="shared" si="4"/>
        <v>1.39798</v>
      </c>
      <c r="H36" s="25">
        <v>628000</v>
      </c>
      <c r="I36" s="6">
        <v>2954.2999999999997</v>
      </c>
      <c r="J36" s="4">
        <f>ROUND(F36/I36,0)</f>
        <v>152056</v>
      </c>
      <c r="K36" s="25">
        <f>ROUND(H36/I36,0)</f>
        <v>213</v>
      </c>
      <c r="L36" s="4">
        <f t="shared" si="17"/>
        <v>374511714</v>
      </c>
      <c r="M36" s="4">
        <f t="shared" si="17"/>
        <v>74708641</v>
      </c>
      <c r="N36" s="4">
        <f t="shared" si="17"/>
        <v>449220355</v>
      </c>
      <c r="O36" s="4">
        <f>IF($H36&gt;0,I36,0)</f>
        <v>2954.2999999999997</v>
      </c>
      <c r="Q36" s="17"/>
    </row>
    <row r="37" spans="1:17">
      <c r="A37" s="3"/>
      <c r="B37" t="s">
        <v>69</v>
      </c>
      <c r="C37" t="s">
        <v>70</v>
      </c>
      <c r="D37" s="7">
        <v>14854377828</v>
      </c>
      <c r="E37" s="7">
        <v>19456</v>
      </c>
      <c r="F37" s="4">
        <f t="shared" ref="F37:F45" si="18">D37+E37</f>
        <v>14854397284</v>
      </c>
      <c r="G37" s="8">
        <f t="shared" si="4"/>
        <v>3.0428700000000002</v>
      </c>
      <c r="H37" s="25">
        <v>45200000</v>
      </c>
      <c r="I37" s="6">
        <v>22817.68</v>
      </c>
      <c r="J37" s="4">
        <f t="shared" ref="J37:J45" si="19">ROUND(F37/I37,0)</f>
        <v>651004</v>
      </c>
      <c r="K37" s="25">
        <f t="shared" ref="K37:K45" si="20">ROUND(H37/I37,0)</f>
        <v>1981</v>
      </c>
      <c r="L37" s="4">
        <f t="shared" ref="L37:L45" si="21">IF($H37&gt;0,D37,0)</f>
        <v>14854377828</v>
      </c>
      <c r="M37" s="4">
        <f t="shared" ref="M37:M45" si="22">IF($H37&gt;0,E37,0)</f>
        <v>19456</v>
      </c>
      <c r="N37" s="4">
        <f t="shared" ref="N37:N45" si="23">IF($H37&gt;0,F37,0)</f>
        <v>14854397284</v>
      </c>
      <c r="O37" s="4">
        <f t="shared" ref="O37:O45" si="24">IF($H37&gt;0,I37,0)</f>
        <v>22817.68</v>
      </c>
      <c r="Q37" s="17"/>
    </row>
    <row r="38" spans="1:17">
      <c r="A38" s="3"/>
      <c r="B38" t="s">
        <v>71</v>
      </c>
      <c r="C38" t="s">
        <v>72</v>
      </c>
      <c r="D38" s="7">
        <v>1081926806</v>
      </c>
      <c r="E38" s="7">
        <v>13220264</v>
      </c>
      <c r="F38" s="4">
        <f t="shared" si="18"/>
        <v>1095147070</v>
      </c>
      <c r="G38" s="8">
        <f t="shared" si="4"/>
        <v>3.0589499999999998</v>
      </c>
      <c r="H38" s="25">
        <v>3350000</v>
      </c>
      <c r="I38" s="6">
        <v>1812.4799999999998</v>
      </c>
      <c r="J38" s="4">
        <f t="shared" si="19"/>
        <v>604226</v>
      </c>
      <c r="K38" s="25">
        <f t="shared" si="20"/>
        <v>1848</v>
      </c>
      <c r="L38" s="4">
        <f t="shared" si="21"/>
        <v>1081926806</v>
      </c>
      <c r="M38" s="4">
        <f t="shared" si="22"/>
        <v>13220264</v>
      </c>
      <c r="N38" s="4">
        <f t="shared" si="23"/>
        <v>1095147070</v>
      </c>
      <c r="O38" s="4">
        <f t="shared" si="24"/>
        <v>1812.4799999999998</v>
      </c>
      <c r="Q38" s="17"/>
    </row>
    <row r="39" spans="1:17">
      <c r="A39" s="3"/>
      <c r="B39" t="s">
        <v>73</v>
      </c>
      <c r="C39" t="s">
        <v>74</v>
      </c>
      <c r="D39" s="7">
        <v>874916831</v>
      </c>
      <c r="E39" s="7">
        <v>2335600</v>
      </c>
      <c r="F39" s="4">
        <f t="shared" si="18"/>
        <v>877252431</v>
      </c>
      <c r="G39" s="8">
        <f t="shared" si="4"/>
        <v>2.9090799999999999</v>
      </c>
      <c r="H39" s="25">
        <v>2552000</v>
      </c>
      <c r="I39" s="6">
        <v>1544.55</v>
      </c>
      <c r="J39" s="4">
        <f t="shared" si="19"/>
        <v>567966</v>
      </c>
      <c r="K39" s="25">
        <f t="shared" si="20"/>
        <v>1652</v>
      </c>
      <c r="L39" s="4">
        <f t="shared" si="21"/>
        <v>874916831</v>
      </c>
      <c r="M39" s="4">
        <f t="shared" si="22"/>
        <v>2335600</v>
      </c>
      <c r="N39" s="4">
        <f t="shared" si="23"/>
        <v>877252431</v>
      </c>
      <c r="O39" s="4">
        <f t="shared" si="24"/>
        <v>1544.55</v>
      </c>
      <c r="Q39" s="17"/>
    </row>
    <row r="40" spans="1:17">
      <c r="A40" s="3"/>
      <c r="B40" t="s">
        <v>75</v>
      </c>
      <c r="C40" t="s">
        <v>76</v>
      </c>
      <c r="D40" s="7">
        <v>156912646</v>
      </c>
      <c r="E40" s="7">
        <v>8372319</v>
      </c>
      <c r="F40" s="4">
        <f t="shared" si="18"/>
        <v>165284965</v>
      </c>
      <c r="G40" s="8">
        <f t="shared" si="4"/>
        <v>2.4200599999999999</v>
      </c>
      <c r="H40" s="25">
        <v>400000</v>
      </c>
      <c r="I40" s="6">
        <v>172.04000000000002</v>
      </c>
      <c r="J40" s="4">
        <f t="shared" si="19"/>
        <v>960736</v>
      </c>
      <c r="K40" s="25">
        <f t="shared" si="20"/>
        <v>2325</v>
      </c>
      <c r="L40" s="4">
        <f t="shared" si="21"/>
        <v>156912646</v>
      </c>
      <c r="M40" s="4">
        <f t="shared" si="22"/>
        <v>8372319</v>
      </c>
      <c r="N40" s="4">
        <f t="shared" si="23"/>
        <v>165284965</v>
      </c>
      <c r="O40" s="4">
        <f t="shared" si="24"/>
        <v>172.04000000000002</v>
      </c>
      <c r="Q40" s="17"/>
    </row>
    <row r="41" spans="1:17">
      <c r="A41" s="3"/>
      <c r="B41" t="s">
        <v>77</v>
      </c>
      <c r="C41" t="s">
        <v>78</v>
      </c>
      <c r="D41" s="7">
        <v>2219345178</v>
      </c>
      <c r="E41" s="7">
        <v>28071525</v>
      </c>
      <c r="F41" s="4">
        <f t="shared" si="18"/>
        <v>2247416703</v>
      </c>
      <c r="G41" s="8">
        <f t="shared" si="4"/>
        <v>2.9153500000000001</v>
      </c>
      <c r="H41" s="25">
        <v>6552000</v>
      </c>
      <c r="I41" s="6">
        <v>3040.1699999999996</v>
      </c>
      <c r="J41" s="4">
        <f t="shared" si="19"/>
        <v>739240</v>
      </c>
      <c r="K41" s="25">
        <f t="shared" si="20"/>
        <v>2155</v>
      </c>
      <c r="L41" s="4">
        <f t="shared" si="21"/>
        <v>2219345178</v>
      </c>
      <c r="M41" s="4">
        <f t="shared" si="22"/>
        <v>28071525</v>
      </c>
      <c r="N41" s="4">
        <f t="shared" si="23"/>
        <v>2247416703</v>
      </c>
      <c r="O41" s="4">
        <f t="shared" si="24"/>
        <v>3040.1699999999996</v>
      </c>
      <c r="Q41" s="17"/>
    </row>
    <row r="42" spans="1:17">
      <c r="A42" s="3"/>
      <c r="B42" t="s">
        <v>79</v>
      </c>
      <c r="C42" t="s">
        <v>80</v>
      </c>
      <c r="D42" s="7">
        <v>13286978883</v>
      </c>
      <c r="E42" s="7">
        <v>349029</v>
      </c>
      <c r="F42" s="4">
        <f t="shared" si="18"/>
        <v>13287327912</v>
      </c>
      <c r="G42" s="8">
        <f t="shared" si="4"/>
        <v>3.5146299999999999</v>
      </c>
      <c r="H42" s="25">
        <v>46700000</v>
      </c>
      <c r="I42" s="6">
        <v>26055.260000000006</v>
      </c>
      <c r="J42" s="4">
        <f t="shared" si="19"/>
        <v>509967</v>
      </c>
      <c r="K42" s="25">
        <f t="shared" si="20"/>
        <v>1792</v>
      </c>
      <c r="L42" s="4">
        <f t="shared" si="21"/>
        <v>13286978883</v>
      </c>
      <c r="M42" s="4">
        <f t="shared" si="22"/>
        <v>349029</v>
      </c>
      <c r="N42" s="4">
        <f t="shared" si="23"/>
        <v>13287327912</v>
      </c>
      <c r="O42" s="4">
        <f t="shared" si="24"/>
        <v>26055.260000000006</v>
      </c>
      <c r="Q42" s="17"/>
    </row>
    <row r="43" spans="1:17">
      <c r="A43" s="3"/>
      <c r="B43" t="s">
        <v>81</v>
      </c>
      <c r="C43" t="s">
        <v>82</v>
      </c>
      <c r="D43" s="7">
        <v>4510299436</v>
      </c>
      <c r="E43" s="7">
        <v>10102217</v>
      </c>
      <c r="F43" s="4">
        <f t="shared" si="18"/>
        <v>4520401653</v>
      </c>
      <c r="G43" s="8">
        <f t="shared" si="4"/>
        <v>2.6988799999999999</v>
      </c>
      <c r="H43" s="25">
        <v>12200000</v>
      </c>
      <c r="I43" s="6">
        <v>6392.1800000000012</v>
      </c>
      <c r="J43" s="4">
        <f t="shared" si="19"/>
        <v>707177</v>
      </c>
      <c r="K43" s="25">
        <f t="shared" si="20"/>
        <v>1909</v>
      </c>
      <c r="L43" s="4">
        <f t="shared" si="21"/>
        <v>4510299436</v>
      </c>
      <c r="M43" s="4">
        <f t="shared" si="22"/>
        <v>10102217</v>
      </c>
      <c r="N43" s="4">
        <f t="shared" si="23"/>
        <v>4520401653</v>
      </c>
      <c r="O43" s="4">
        <f t="shared" si="24"/>
        <v>6392.1800000000012</v>
      </c>
      <c r="Q43" s="17"/>
    </row>
    <row r="44" spans="1:17">
      <c r="A44" s="3"/>
      <c r="B44" t="s">
        <v>83</v>
      </c>
      <c r="C44" t="s">
        <v>84</v>
      </c>
      <c r="D44" s="7">
        <v>7108093284</v>
      </c>
      <c r="E44" s="7">
        <v>77951661</v>
      </c>
      <c r="F44" s="4">
        <f t="shared" si="18"/>
        <v>7186044945</v>
      </c>
      <c r="G44" s="8">
        <f t="shared" si="4"/>
        <v>3.6598700000000002</v>
      </c>
      <c r="H44" s="25">
        <v>26300000</v>
      </c>
      <c r="I44" s="6">
        <v>12930.250000000004</v>
      </c>
      <c r="J44" s="4">
        <f t="shared" si="19"/>
        <v>555755</v>
      </c>
      <c r="K44" s="25">
        <f t="shared" si="20"/>
        <v>2034</v>
      </c>
      <c r="L44" s="4">
        <f t="shared" si="21"/>
        <v>7108093284</v>
      </c>
      <c r="M44" s="4">
        <f t="shared" si="22"/>
        <v>77951661</v>
      </c>
      <c r="N44" s="4">
        <f t="shared" si="23"/>
        <v>7186044945</v>
      </c>
      <c r="O44" s="4">
        <f t="shared" si="24"/>
        <v>12930.250000000004</v>
      </c>
      <c r="Q44" s="17"/>
    </row>
    <row r="45" spans="1:17">
      <c r="A45" s="3"/>
      <c r="B45" t="s">
        <v>85</v>
      </c>
      <c r="C45" t="s">
        <v>86</v>
      </c>
      <c r="D45" s="7">
        <v>2301959004</v>
      </c>
      <c r="E45" s="7">
        <v>496683</v>
      </c>
      <c r="F45" s="4">
        <f t="shared" si="18"/>
        <v>2302455687</v>
      </c>
      <c r="G45" s="8">
        <f t="shared" si="4"/>
        <v>1.9668699999999999</v>
      </c>
      <c r="H45" s="25">
        <v>4528629</v>
      </c>
      <c r="I45" s="6">
        <v>2233.3199999999997</v>
      </c>
      <c r="J45" s="4">
        <f t="shared" si="19"/>
        <v>1030956</v>
      </c>
      <c r="K45" s="25">
        <f t="shared" si="20"/>
        <v>2028</v>
      </c>
      <c r="L45" s="4">
        <f t="shared" si="21"/>
        <v>2301959004</v>
      </c>
      <c r="M45" s="4">
        <f t="shared" si="22"/>
        <v>496683</v>
      </c>
      <c r="N45" s="4">
        <f t="shared" si="23"/>
        <v>2302455687</v>
      </c>
      <c r="O45" s="4">
        <f t="shared" si="24"/>
        <v>2233.3199999999997</v>
      </c>
      <c r="Q45" s="17"/>
    </row>
    <row r="46" spans="1:17">
      <c r="A46" s="3"/>
      <c r="B46" t="s">
        <v>87</v>
      </c>
      <c r="C46" t="s">
        <v>88</v>
      </c>
      <c r="D46" s="7">
        <v>744953181</v>
      </c>
      <c r="E46" s="7">
        <v>819072</v>
      </c>
      <c r="F46" s="4">
        <f>D46+E46</f>
        <v>745772253</v>
      </c>
      <c r="G46" s="8">
        <f t="shared" si="4"/>
        <v>1.74316</v>
      </c>
      <c r="H46" s="25">
        <v>1300000</v>
      </c>
      <c r="I46" s="6">
        <v>423.53000000000003</v>
      </c>
      <c r="J46" s="4">
        <f>ROUND(F46/I46,0)</f>
        <v>1760849</v>
      </c>
      <c r="K46" s="25">
        <f>ROUND(H46/I46,0)</f>
        <v>3069</v>
      </c>
      <c r="L46" s="4">
        <f t="shared" ref="L46:N47" si="25">IF($H46&gt;0,D46,0)</f>
        <v>744953181</v>
      </c>
      <c r="M46" s="4">
        <f t="shared" si="25"/>
        <v>819072</v>
      </c>
      <c r="N46" s="4">
        <f t="shared" si="25"/>
        <v>745772253</v>
      </c>
      <c r="O46" s="4">
        <f>IF($H46&gt;0,I46,0)</f>
        <v>423.53000000000003</v>
      </c>
      <c r="Q46" s="17"/>
    </row>
    <row r="47" spans="1:17">
      <c r="A47" s="3"/>
      <c r="B47" t="s">
        <v>89</v>
      </c>
      <c r="C47" t="s">
        <v>90</v>
      </c>
      <c r="D47" s="7">
        <v>98383388</v>
      </c>
      <c r="E47" s="7">
        <v>0</v>
      </c>
      <c r="F47" s="4">
        <f>D47+E47</f>
        <v>98383388</v>
      </c>
      <c r="G47" s="8">
        <f t="shared" si="4"/>
        <v>0</v>
      </c>
      <c r="H47" s="25">
        <v>0</v>
      </c>
      <c r="I47" s="6">
        <v>27.2</v>
      </c>
      <c r="J47" s="4">
        <f>ROUND(F47/I47,0)</f>
        <v>3617036</v>
      </c>
      <c r="K47" s="25">
        <f>ROUND(H47/I47,0)</f>
        <v>0</v>
      </c>
      <c r="L47" s="4">
        <f t="shared" si="25"/>
        <v>0</v>
      </c>
      <c r="M47" s="4">
        <f t="shared" si="25"/>
        <v>0</v>
      </c>
      <c r="N47" s="4">
        <f t="shared" si="25"/>
        <v>0</v>
      </c>
      <c r="O47" s="4">
        <f>IF($H47&gt;0,I47,0)</f>
        <v>0</v>
      </c>
      <c r="Q47" s="17"/>
    </row>
    <row r="48" spans="1:17">
      <c r="A48" s="3"/>
      <c r="B48" t="s">
        <v>91</v>
      </c>
      <c r="C48" t="s">
        <v>92</v>
      </c>
      <c r="D48" s="7">
        <v>4598164276</v>
      </c>
      <c r="E48" s="7">
        <v>22552229</v>
      </c>
      <c r="F48" s="4">
        <f t="shared" ref="F48:F53" si="26">D48+E48</f>
        <v>4620716505</v>
      </c>
      <c r="G48" s="8">
        <f t="shared" si="4"/>
        <v>3.30708</v>
      </c>
      <c r="H48" s="25">
        <v>15281091</v>
      </c>
      <c r="I48" s="6">
        <v>6459.46</v>
      </c>
      <c r="J48" s="4">
        <f t="shared" ref="J48:J53" si="27">ROUND(F48/I48,0)</f>
        <v>715341</v>
      </c>
      <c r="K48" s="25">
        <f t="shared" ref="K48:K53" si="28">ROUND(H48/I48,0)</f>
        <v>2366</v>
      </c>
      <c r="L48" s="4">
        <f t="shared" ref="L48:N53" si="29">IF($H48&gt;0,D48,0)</f>
        <v>4598164276</v>
      </c>
      <c r="M48" s="4">
        <f t="shared" si="29"/>
        <v>22552229</v>
      </c>
      <c r="N48" s="4">
        <f t="shared" si="29"/>
        <v>4620716505</v>
      </c>
      <c r="O48" s="4">
        <f t="shared" ref="O48:O53" si="30">IF($H48&gt;0,I48,0)</f>
        <v>6459.46</v>
      </c>
      <c r="Q48" s="17"/>
    </row>
    <row r="49" spans="1:17">
      <c r="A49" s="3"/>
      <c r="B49" t="s">
        <v>93</v>
      </c>
      <c r="C49" t="s">
        <v>94</v>
      </c>
      <c r="D49" s="7">
        <v>279082740</v>
      </c>
      <c r="E49" s="7">
        <v>77086660</v>
      </c>
      <c r="F49" s="4">
        <f t="shared" si="26"/>
        <v>356169400</v>
      </c>
      <c r="G49" s="8">
        <f t="shared" si="4"/>
        <v>3.1164900000000002</v>
      </c>
      <c r="H49" s="25">
        <v>1110000</v>
      </c>
      <c r="I49" s="6">
        <v>587.08999999999992</v>
      </c>
      <c r="J49" s="4">
        <f t="shared" si="27"/>
        <v>606669</v>
      </c>
      <c r="K49" s="25">
        <f t="shared" si="28"/>
        <v>1891</v>
      </c>
      <c r="L49" s="4">
        <f t="shared" si="29"/>
        <v>279082740</v>
      </c>
      <c r="M49" s="4">
        <f t="shared" si="29"/>
        <v>77086660</v>
      </c>
      <c r="N49" s="4">
        <f t="shared" si="29"/>
        <v>356169400</v>
      </c>
      <c r="O49" s="4">
        <f t="shared" si="30"/>
        <v>587.08999999999992</v>
      </c>
      <c r="Q49" s="17"/>
    </row>
    <row r="50" spans="1:17">
      <c r="A50" s="3"/>
      <c r="B50" t="s">
        <v>95</v>
      </c>
      <c r="C50" t="s">
        <v>96</v>
      </c>
      <c r="D50" s="7">
        <v>714996846</v>
      </c>
      <c r="E50" s="7">
        <v>32710456</v>
      </c>
      <c r="F50" s="4">
        <f t="shared" si="26"/>
        <v>747707302</v>
      </c>
      <c r="G50" s="8">
        <f t="shared" si="4"/>
        <v>2.7417099999999999</v>
      </c>
      <c r="H50" s="25">
        <v>2050000</v>
      </c>
      <c r="I50" s="6">
        <v>1249.8399999999999</v>
      </c>
      <c r="J50" s="4">
        <f t="shared" si="27"/>
        <v>598242</v>
      </c>
      <c r="K50" s="25">
        <f t="shared" si="28"/>
        <v>1640</v>
      </c>
      <c r="L50" s="4">
        <f t="shared" si="29"/>
        <v>714996846</v>
      </c>
      <c r="M50" s="4">
        <f t="shared" si="29"/>
        <v>32710456</v>
      </c>
      <c r="N50" s="4">
        <f t="shared" si="29"/>
        <v>747707302</v>
      </c>
      <c r="O50" s="4">
        <f t="shared" si="30"/>
        <v>1249.8399999999999</v>
      </c>
      <c r="Q50" s="17"/>
    </row>
    <row r="51" spans="1:17">
      <c r="A51" s="3"/>
      <c r="B51" t="s">
        <v>97</v>
      </c>
      <c r="C51" t="s">
        <v>98</v>
      </c>
      <c r="D51" s="7">
        <v>1090266124</v>
      </c>
      <c r="E51" s="7">
        <v>62638190</v>
      </c>
      <c r="F51" s="4">
        <f t="shared" si="26"/>
        <v>1152904314</v>
      </c>
      <c r="G51" s="8">
        <f t="shared" si="4"/>
        <v>1.8266500000000001</v>
      </c>
      <c r="H51" s="25">
        <v>2105947</v>
      </c>
      <c r="I51" s="6">
        <v>895.94</v>
      </c>
      <c r="J51" s="4">
        <f t="shared" si="27"/>
        <v>1286810</v>
      </c>
      <c r="K51" s="25">
        <f t="shared" si="28"/>
        <v>2351</v>
      </c>
      <c r="L51" s="4">
        <f t="shared" si="29"/>
        <v>1090266124</v>
      </c>
      <c r="M51" s="4">
        <f t="shared" si="29"/>
        <v>62638190</v>
      </c>
      <c r="N51" s="4">
        <f t="shared" si="29"/>
        <v>1152904314</v>
      </c>
      <c r="O51" s="4">
        <f t="shared" si="30"/>
        <v>895.94</v>
      </c>
      <c r="Q51" s="17"/>
    </row>
    <row r="52" spans="1:17">
      <c r="A52" s="3"/>
      <c r="B52" t="s">
        <v>99</v>
      </c>
      <c r="C52" t="s">
        <v>100</v>
      </c>
      <c r="D52" s="7">
        <v>1440163425</v>
      </c>
      <c r="E52" s="7">
        <v>65739269</v>
      </c>
      <c r="F52" s="4">
        <f t="shared" si="26"/>
        <v>1505902694</v>
      </c>
      <c r="G52" s="8">
        <f t="shared" si="4"/>
        <v>2.6230099999999998</v>
      </c>
      <c r="H52" s="25">
        <v>3950000</v>
      </c>
      <c r="I52" s="6">
        <v>2226.9299999999998</v>
      </c>
      <c r="J52" s="4">
        <f t="shared" si="27"/>
        <v>676224</v>
      </c>
      <c r="K52" s="25">
        <f t="shared" si="28"/>
        <v>1774</v>
      </c>
      <c r="L52" s="4">
        <f t="shared" si="29"/>
        <v>1440163425</v>
      </c>
      <c r="M52" s="4">
        <f t="shared" si="29"/>
        <v>65739269</v>
      </c>
      <c r="N52" s="4">
        <f t="shared" si="29"/>
        <v>1505902694</v>
      </c>
      <c r="O52" s="4">
        <f t="shared" si="30"/>
        <v>2226.9299999999998</v>
      </c>
      <c r="Q52" s="17"/>
    </row>
    <row r="53" spans="1:17">
      <c r="A53" s="3"/>
      <c r="B53" t="s">
        <v>101</v>
      </c>
      <c r="C53" t="s">
        <v>102</v>
      </c>
      <c r="D53" s="7">
        <v>1802396949</v>
      </c>
      <c r="E53" s="7">
        <v>61573309</v>
      </c>
      <c r="F53" s="4">
        <f t="shared" si="26"/>
        <v>1863970258</v>
      </c>
      <c r="G53" s="8">
        <f t="shared" si="4"/>
        <v>4.0662799999999999</v>
      </c>
      <c r="H53" s="25">
        <v>7579433</v>
      </c>
      <c r="I53" s="6">
        <v>4724.1500000000005</v>
      </c>
      <c r="J53" s="4">
        <f t="shared" si="27"/>
        <v>394562</v>
      </c>
      <c r="K53" s="25">
        <f t="shared" si="28"/>
        <v>1604</v>
      </c>
      <c r="L53" s="4">
        <f t="shared" si="29"/>
        <v>1802396949</v>
      </c>
      <c r="M53" s="4">
        <f t="shared" si="29"/>
        <v>61573309</v>
      </c>
      <c r="N53" s="4">
        <f t="shared" si="29"/>
        <v>1863970258</v>
      </c>
      <c r="O53" s="4">
        <f t="shared" si="30"/>
        <v>4724.1500000000005</v>
      </c>
      <c r="Q53" s="17"/>
    </row>
    <row r="54" spans="1:17">
      <c r="A54" s="3"/>
      <c r="B54" t="s">
        <v>103</v>
      </c>
      <c r="C54" t="s">
        <v>104</v>
      </c>
      <c r="D54" s="7">
        <v>357060136</v>
      </c>
      <c r="E54" s="7">
        <v>0</v>
      </c>
      <c r="F54" s="4">
        <f t="shared" ref="F54:F59" si="31">D54+E54</f>
        <v>357060136</v>
      </c>
      <c r="G54" s="8">
        <f t="shared" si="4"/>
        <v>2.4719899999999999</v>
      </c>
      <c r="H54" s="25">
        <v>882650</v>
      </c>
      <c r="I54" s="6">
        <v>273.75</v>
      </c>
      <c r="J54" s="4">
        <f t="shared" ref="J54:J59" si="32">ROUND(F54/I54,0)</f>
        <v>1304329</v>
      </c>
      <c r="K54" s="25">
        <f t="shared" ref="K54:K59" si="33">ROUND(H54/I54,0)</f>
        <v>3224</v>
      </c>
      <c r="L54" s="4">
        <f t="shared" ref="L54:N59" si="34">IF($H54&gt;0,D54,0)</f>
        <v>357060136</v>
      </c>
      <c r="M54" s="4">
        <f t="shared" si="34"/>
        <v>0</v>
      </c>
      <c r="N54" s="4">
        <f t="shared" si="34"/>
        <v>357060136</v>
      </c>
      <c r="O54" s="4">
        <f t="shared" ref="O54:O59" si="35">IF($H54&gt;0,I54,0)</f>
        <v>273.75</v>
      </c>
      <c r="Q54" s="17"/>
    </row>
    <row r="55" spans="1:17">
      <c r="A55" s="3"/>
      <c r="B55" t="s">
        <v>105</v>
      </c>
      <c r="C55" t="s">
        <v>106</v>
      </c>
      <c r="D55" s="7">
        <v>137550030</v>
      </c>
      <c r="E55" s="7">
        <v>10774</v>
      </c>
      <c r="F55" s="4">
        <f t="shared" si="31"/>
        <v>137560804</v>
      </c>
      <c r="G55" s="8">
        <f t="shared" si="4"/>
        <v>1.5266</v>
      </c>
      <c r="H55" s="25">
        <v>210000</v>
      </c>
      <c r="I55" s="6">
        <v>821.46</v>
      </c>
      <c r="J55" s="4">
        <f t="shared" si="32"/>
        <v>167459</v>
      </c>
      <c r="K55" s="25">
        <f t="shared" si="33"/>
        <v>256</v>
      </c>
      <c r="L55" s="4">
        <f t="shared" si="34"/>
        <v>137550030</v>
      </c>
      <c r="M55" s="4">
        <f t="shared" si="34"/>
        <v>10774</v>
      </c>
      <c r="N55" s="4">
        <f t="shared" si="34"/>
        <v>137560804</v>
      </c>
      <c r="O55" s="4">
        <f t="shared" si="35"/>
        <v>821.46</v>
      </c>
      <c r="Q55" s="17"/>
    </row>
    <row r="56" spans="1:17">
      <c r="A56" s="3"/>
      <c r="B56" t="s">
        <v>107</v>
      </c>
      <c r="C56" t="s">
        <v>108</v>
      </c>
      <c r="D56" s="7">
        <v>54760438</v>
      </c>
      <c r="E56" s="7">
        <v>0</v>
      </c>
      <c r="F56" s="4">
        <f t="shared" si="31"/>
        <v>54760438</v>
      </c>
      <c r="G56" s="8">
        <f t="shared" si="4"/>
        <v>1.79684</v>
      </c>
      <c r="H56" s="25">
        <v>98396</v>
      </c>
      <c r="I56" s="6">
        <v>41.900000000000006</v>
      </c>
      <c r="J56" s="4">
        <f t="shared" si="32"/>
        <v>1306932</v>
      </c>
      <c r="K56" s="25">
        <f t="shared" si="33"/>
        <v>2348</v>
      </c>
      <c r="L56" s="4">
        <f t="shared" si="34"/>
        <v>54760438</v>
      </c>
      <c r="M56" s="4">
        <f t="shared" si="34"/>
        <v>0</v>
      </c>
      <c r="N56" s="4">
        <f t="shared" si="34"/>
        <v>54760438</v>
      </c>
      <c r="O56" s="4">
        <f t="shared" si="35"/>
        <v>41.900000000000006</v>
      </c>
      <c r="Q56" s="17"/>
    </row>
    <row r="57" spans="1:17">
      <c r="A57" s="3"/>
      <c r="B57" t="s">
        <v>109</v>
      </c>
      <c r="C57" t="s">
        <v>110</v>
      </c>
      <c r="D57" s="7">
        <v>3411995852</v>
      </c>
      <c r="E57" s="7">
        <v>0</v>
      </c>
      <c r="F57" s="4">
        <f t="shared" si="31"/>
        <v>3411995852</v>
      </c>
      <c r="G57" s="8">
        <f t="shared" si="4"/>
        <v>2.6604100000000002</v>
      </c>
      <c r="H57" s="25">
        <v>9077321</v>
      </c>
      <c r="I57" s="6">
        <v>5660.1400000000012</v>
      </c>
      <c r="J57" s="4">
        <f t="shared" si="32"/>
        <v>602811</v>
      </c>
      <c r="K57" s="25">
        <f t="shared" si="33"/>
        <v>1604</v>
      </c>
      <c r="L57" s="4">
        <f t="shared" si="34"/>
        <v>3411995852</v>
      </c>
      <c r="M57" s="4">
        <f t="shared" si="34"/>
        <v>0</v>
      </c>
      <c r="N57" s="4">
        <f t="shared" si="34"/>
        <v>3411995852</v>
      </c>
      <c r="O57" s="4">
        <f t="shared" si="35"/>
        <v>5660.1400000000012</v>
      </c>
      <c r="Q57" s="17"/>
    </row>
    <row r="58" spans="1:17">
      <c r="A58" s="3"/>
      <c r="B58" t="s">
        <v>111</v>
      </c>
      <c r="C58" t="s">
        <v>112</v>
      </c>
      <c r="D58" s="7">
        <v>71631259</v>
      </c>
      <c r="E58" s="7">
        <v>0</v>
      </c>
      <c r="F58" s="4">
        <f t="shared" si="31"/>
        <v>71631259</v>
      </c>
      <c r="G58" s="8">
        <f t="shared" si="4"/>
        <v>1.74505</v>
      </c>
      <c r="H58" s="25">
        <v>125000</v>
      </c>
      <c r="I58" s="6">
        <v>97.73</v>
      </c>
      <c r="J58" s="4">
        <f t="shared" si="32"/>
        <v>732951</v>
      </c>
      <c r="K58" s="25">
        <f t="shared" si="33"/>
        <v>1279</v>
      </c>
      <c r="L58" s="4">
        <f t="shared" si="34"/>
        <v>71631259</v>
      </c>
      <c r="M58" s="4">
        <f t="shared" si="34"/>
        <v>0</v>
      </c>
      <c r="N58" s="4">
        <f t="shared" si="34"/>
        <v>71631259</v>
      </c>
      <c r="O58" s="4">
        <f t="shared" si="35"/>
        <v>97.73</v>
      </c>
      <c r="Q58" s="17"/>
    </row>
    <row r="59" spans="1:17">
      <c r="A59" s="3"/>
      <c r="B59" t="s">
        <v>113</v>
      </c>
      <c r="C59" t="s">
        <v>114</v>
      </c>
      <c r="D59" s="7">
        <v>184243561</v>
      </c>
      <c r="E59" s="7">
        <v>0</v>
      </c>
      <c r="F59" s="4">
        <f t="shared" si="31"/>
        <v>184243561</v>
      </c>
      <c r="G59" s="8">
        <f t="shared" si="4"/>
        <v>4.3420800000000002</v>
      </c>
      <c r="H59" s="25">
        <v>800000</v>
      </c>
      <c r="I59" s="6">
        <v>233.44000000000003</v>
      </c>
      <c r="J59" s="4">
        <f t="shared" si="32"/>
        <v>789254</v>
      </c>
      <c r="K59" s="25">
        <f t="shared" si="33"/>
        <v>3427</v>
      </c>
      <c r="L59" s="4">
        <f t="shared" si="34"/>
        <v>184243561</v>
      </c>
      <c r="M59" s="4">
        <f t="shared" si="34"/>
        <v>0</v>
      </c>
      <c r="N59" s="4">
        <f t="shared" si="34"/>
        <v>184243561</v>
      </c>
      <c r="O59" s="4">
        <f t="shared" si="35"/>
        <v>233.44000000000003</v>
      </c>
      <c r="Q59" s="17"/>
    </row>
    <row r="60" spans="1:17">
      <c r="A60" s="3"/>
      <c r="B60" t="s">
        <v>115</v>
      </c>
      <c r="C60" t="s">
        <v>116</v>
      </c>
      <c r="D60" s="7">
        <v>16673627</v>
      </c>
      <c r="E60" s="7">
        <v>564029</v>
      </c>
      <c r="F60" s="4">
        <f t="shared" ref="F60:F69" si="36">D60+E60</f>
        <v>17237656</v>
      </c>
      <c r="G60" s="8">
        <f t="shared" si="4"/>
        <v>1.06308</v>
      </c>
      <c r="H60" s="25">
        <v>18325</v>
      </c>
      <c r="I60" s="6">
        <v>50.05</v>
      </c>
      <c r="J60" s="4">
        <f t="shared" ref="J60:J69" si="37">ROUND(F60/I60,0)</f>
        <v>344409</v>
      </c>
      <c r="K60" s="25">
        <f t="shared" ref="K60:K69" si="38">ROUND(H60/I60,0)</f>
        <v>366</v>
      </c>
      <c r="L60" s="4">
        <f t="shared" ref="L60:N64" si="39">IF($H60&gt;0,D60,0)</f>
        <v>16673627</v>
      </c>
      <c r="M60" s="4">
        <f t="shared" si="39"/>
        <v>564029</v>
      </c>
      <c r="N60" s="4">
        <f t="shared" si="39"/>
        <v>17237656</v>
      </c>
      <c r="O60" s="4">
        <f t="shared" ref="O60:O69" si="40">IF($H60&gt;0,I60,0)</f>
        <v>50.05</v>
      </c>
      <c r="Q60" s="17"/>
    </row>
    <row r="61" spans="1:17">
      <c r="A61" s="3"/>
      <c r="B61" t="s">
        <v>117</v>
      </c>
      <c r="C61" t="s">
        <v>118</v>
      </c>
      <c r="D61" s="7">
        <v>112719346</v>
      </c>
      <c r="E61" s="7">
        <v>4352391</v>
      </c>
      <c r="F61" s="4">
        <f t="shared" si="36"/>
        <v>117071737</v>
      </c>
      <c r="G61" s="8">
        <f t="shared" si="4"/>
        <v>1.70835</v>
      </c>
      <c r="H61" s="25">
        <v>200000</v>
      </c>
      <c r="I61" s="6">
        <v>191.01</v>
      </c>
      <c r="J61" s="4">
        <f t="shared" si="37"/>
        <v>612909</v>
      </c>
      <c r="K61" s="25">
        <f t="shared" si="38"/>
        <v>1047</v>
      </c>
      <c r="L61" s="4">
        <f t="shared" si="39"/>
        <v>112719346</v>
      </c>
      <c r="M61" s="4">
        <f t="shared" si="39"/>
        <v>4352391</v>
      </c>
      <c r="N61" s="4">
        <f t="shared" si="39"/>
        <v>117071737</v>
      </c>
      <c r="O61" s="4">
        <f t="shared" si="40"/>
        <v>191.01</v>
      </c>
      <c r="Q61" s="17"/>
    </row>
    <row r="62" spans="1:17">
      <c r="A62" s="3"/>
      <c r="B62" t="s">
        <v>119</v>
      </c>
      <c r="C62" t="s">
        <v>120</v>
      </c>
      <c r="D62" s="7">
        <v>108996361</v>
      </c>
      <c r="E62" s="7">
        <v>9079432.129999999</v>
      </c>
      <c r="F62" s="4">
        <f t="shared" si="36"/>
        <v>118075793.13</v>
      </c>
      <c r="G62" s="8">
        <f t="shared" si="4"/>
        <v>0</v>
      </c>
      <c r="H62" s="25">
        <v>0</v>
      </c>
      <c r="I62" s="6">
        <v>95.31</v>
      </c>
      <c r="J62" s="4">
        <f t="shared" si="37"/>
        <v>1238860</v>
      </c>
      <c r="K62" s="25">
        <f t="shared" si="38"/>
        <v>0</v>
      </c>
      <c r="L62" s="4">
        <f t="shared" si="39"/>
        <v>0</v>
      </c>
      <c r="M62" s="4">
        <f t="shared" si="39"/>
        <v>0</v>
      </c>
      <c r="N62" s="4">
        <f t="shared" si="39"/>
        <v>0</v>
      </c>
      <c r="O62" s="4">
        <f t="shared" si="40"/>
        <v>0</v>
      </c>
      <c r="Q62" s="17"/>
    </row>
    <row r="63" spans="1:17">
      <c r="A63" s="3"/>
      <c r="B63" t="s">
        <v>121</v>
      </c>
      <c r="C63" t="s">
        <v>122</v>
      </c>
      <c r="D63" s="7">
        <v>64844448</v>
      </c>
      <c r="E63" s="7">
        <v>1166817</v>
      </c>
      <c r="F63" s="4">
        <f t="shared" si="36"/>
        <v>66011265</v>
      </c>
      <c r="G63" s="8">
        <f t="shared" si="4"/>
        <v>1.64873</v>
      </c>
      <c r="H63" s="25">
        <v>108835</v>
      </c>
      <c r="I63" s="6">
        <v>213.78</v>
      </c>
      <c r="J63" s="4">
        <f t="shared" si="37"/>
        <v>308781</v>
      </c>
      <c r="K63" s="25">
        <f t="shared" si="38"/>
        <v>509</v>
      </c>
      <c r="L63" s="4">
        <f t="shared" si="39"/>
        <v>64844448</v>
      </c>
      <c r="M63" s="4">
        <f t="shared" si="39"/>
        <v>1166817</v>
      </c>
      <c r="N63" s="4">
        <f t="shared" si="39"/>
        <v>66011265</v>
      </c>
      <c r="O63" s="4">
        <f t="shared" si="40"/>
        <v>213.78</v>
      </c>
      <c r="Q63" s="17"/>
    </row>
    <row r="64" spans="1:17">
      <c r="A64" s="3"/>
      <c r="B64" t="s">
        <v>123</v>
      </c>
      <c r="C64" t="s">
        <v>124</v>
      </c>
      <c r="D64" s="7">
        <v>278659550</v>
      </c>
      <c r="E64" s="7">
        <v>4462373</v>
      </c>
      <c r="F64" s="4">
        <f t="shared" si="36"/>
        <v>283121923</v>
      </c>
      <c r="G64" s="8">
        <f t="shared" si="4"/>
        <v>1.7642599999999999</v>
      </c>
      <c r="H64" s="25">
        <v>499500</v>
      </c>
      <c r="I64" s="6">
        <v>311.52</v>
      </c>
      <c r="J64" s="4">
        <f t="shared" si="37"/>
        <v>908840</v>
      </c>
      <c r="K64" s="25">
        <f t="shared" si="38"/>
        <v>1603</v>
      </c>
      <c r="L64" s="4">
        <f t="shared" si="39"/>
        <v>278659550</v>
      </c>
      <c r="M64" s="4">
        <f t="shared" si="39"/>
        <v>4462373</v>
      </c>
      <c r="N64" s="4">
        <f t="shared" si="39"/>
        <v>283121923</v>
      </c>
      <c r="O64" s="4">
        <f t="shared" si="40"/>
        <v>311.52</v>
      </c>
      <c r="Q64" s="17"/>
    </row>
    <row r="65" spans="1:17">
      <c r="A65" s="3"/>
      <c r="B65" t="s">
        <v>125</v>
      </c>
      <c r="C65" t="s">
        <v>126</v>
      </c>
      <c r="D65" s="7">
        <v>5140898602</v>
      </c>
      <c r="E65" s="7">
        <v>0</v>
      </c>
      <c r="F65" s="4">
        <f t="shared" si="36"/>
        <v>5140898602</v>
      </c>
      <c r="G65" s="8">
        <f t="shared" si="4"/>
        <v>4.3183100000000003</v>
      </c>
      <c r="H65" s="25">
        <v>22200000</v>
      </c>
      <c r="I65" s="6">
        <v>16666.400000000001</v>
      </c>
      <c r="J65" s="4">
        <f t="shared" si="37"/>
        <v>308459</v>
      </c>
      <c r="K65" s="25">
        <f t="shared" si="38"/>
        <v>1332</v>
      </c>
      <c r="L65" s="4">
        <f t="shared" ref="L65:N68" si="41">IF($H65&gt;0,D65,0)</f>
        <v>5140898602</v>
      </c>
      <c r="M65" s="4">
        <f t="shared" si="41"/>
        <v>0</v>
      </c>
      <c r="N65" s="4">
        <f t="shared" si="41"/>
        <v>5140898602</v>
      </c>
      <c r="O65" s="4">
        <f t="shared" si="40"/>
        <v>16666.400000000001</v>
      </c>
      <c r="Q65" s="17"/>
    </row>
    <row r="66" spans="1:17">
      <c r="A66" s="3"/>
      <c r="B66" t="s">
        <v>127</v>
      </c>
      <c r="C66" t="s">
        <v>128</v>
      </c>
      <c r="D66" s="7">
        <v>972526138</v>
      </c>
      <c r="E66" s="7">
        <v>0</v>
      </c>
      <c r="F66" s="4">
        <f t="shared" si="36"/>
        <v>972526138</v>
      </c>
      <c r="G66" s="8">
        <f t="shared" si="4"/>
        <v>2.10791</v>
      </c>
      <c r="H66" s="25">
        <v>2050000</v>
      </c>
      <c r="I66" s="6">
        <v>2070.1499999999996</v>
      </c>
      <c r="J66" s="4">
        <f t="shared" si="37"/>
        <v>469785</v>
      </c>
      <c r="K66" s="25">
        <f t="shared" si="38"/>
        <v>990</v>
      </c>
      <c r="L66" s="4">
        <f t="shared" si="41"/>
        <v>972526138</v>
      </c>
      <c r="M66" s="4">
        <f t="shared" si="41"/>
        <v>0</v>
      </c>
      <c r="N66" s="4">
        <f t="shared" si="41"/>
        <v>972526138</v>
      </c>
      <c r="O66" s="4">
        <f t="shared" si="40"/>
        <v>2070.1499999999996</v>
      </c>
      <c r="Q66" s="17"/>
    </row>
    <row r="67" spans="1:17">
      <c r="A67" s="3"/>
      <c r="B67" t="s">
        <v>129</v>
      </c>
      <c r="C67" t="s">
        <v>130</v>
      </c>
      <c r="D67" s="7">
        <v>40880753</v>
      </c>
      <c r="E67" s="7">
        <v>0</v>
      </c>
      <c r="F67" s="4">
        <f t="shared" si="36"/>
        <v>40880753</v>
      </c>
      <c r="G67" s="8">
        <f t="shared" si="4"/>
        <v>0</v>
      </c>
      <c r="H67" s="25">
        <v>0</v>
      </c>
      <c r="I67" s="6">
        <v>8.8170000000000002</v>
      </c>
      <c r="J67" s="4">
        <f t="shared" si="37"/>
        <v>4636583</v>
      </c>
      <c r="K67" s="25">
        <f t="shared" si="38"/>
        <v>0</v>
      </c>
      <c r="L67" s="4">
        <f t="shared" si="41"/>
        <v>0</v>
      </c>
      <c r="M67" s="4">
        <f t="shared" si="41"/>
        <v>0</v>
      </c>
      <c r="N67" s="4">
        <f t="shared" si="41"/>
        <v>0</v>
      </c>
      <c r="O67" s="4">
        <f t="shared" si="40"/>
        <v>0</v>
      </c>
      <c r="Q67" s="17"/>
    </row>
    <row r="68" spans="1:17">
      <c r="A68" s="3"/>
      <c r="B68" t="s">
        <v>131</v>
      </c>
      <c r="C68" t="s">
        <v>132</v>
      </c>
      <c r="D68" s="7">
        <v>66583302</v>
      </c>
      <c r="E68" s="7">
        <v>0</v>
      </c>
      <c r="F68" s="4">
        <f t="shared" si="36"/>
        <v>66583302</v>
      </c>
      <c r="G68" s="8">
        <f t="shared" si="4"/>
        <v>1.1264099999999999</v>
      </c>
      <c r="H68" s="25">
        <v>75000</v>
      </c>
      <c r="I68" s="6">
        <v>45.783000000000001</v>
      </c>
      <c r="J68" s="4">
        <f t="shared" si="37"/>
        <v>1454324</v>
      </c>
      <c r="K68" s="25">
        <f t="shared" si="38"/>
        <v>1638</v>
      </c>
      <c r="L68" s="4">
        <f t="shared" si="41"/>
        <v>66583302</v>
      </c>
      <c r="M68" s="4">
        <f t="shared" si="41"/>
        <v>0</v>
      </c>
      <c r="N68" s="4">
        <f t="shared" si="41"/>
        <v>66583302</v>
      </c>
      <c r="O68" s="4">
        <f t="shared" si="40"/>
        <v>45.783000000000001</v>
      </c>
      <c r="Q68" s="17"/>
    </row>
    <row r="69" spans="1:17">
      <c r="A69" s="3"/>
      <c r="B69" t="s">
        <v>133</v>
      </c>
      <c r="C69" t="s">
        <v>134</v>
      </c>
      <c r="D69" s="7">
        <v>640828945</v>
      </c>
      <c r="E69" s="7">
        <v>218831</v>
      </c>
      <c r="F69" s="4">
        <f t="shared" si="36"/>
        <v>641047776</v>
      </c>
      <c r="G69" s="8">
        <f t="shared" si="4"/>
        <v>1.6691400000000001</v>
      </c>
      <c r="H69" s="25">
        <v>1070000</v>
      </c>
      <c r="I69" s="6">
        <v>303.53000000000003</v>
      </c>
      <c r="J69" s="4">
        <f t="shared" si="37"/>
        <v>2111975</v>
      </c>
      <c r="K69" s="25">
        <f t="shared" si="38"/>
        <v>3525</v>
      </c>
      <c r="L69" s="4">
        <f>IF($H69&gt;0,D69,0)</f>
        <v>640828945</v>
      </c>
      <c r="M69" s="4">
        <f>IF($H69&gt;0,E69,0)</f>
        <v>218831</v>
      </c>
      <c r="N69" s="4">
        <f>IF($H69&gt;0,F69,0)</f>
        <v>641047776</v>
      </c>
      <c r="O69" s="4">
        <f t="shared" si="40"/>
        <v>303.53000000000003</v>
      </c>
      <c r="Q69" s="17"/>
    </row>
    <row r="70" spans="1:17">
      <c r="A70" s="3"/>
      <c r="B70" t="s">
        <v>135</v>
      </c>
      <c r="C70" t="s">
        <v>136</v>
      </c>
      <c r="D70" s="7">
        <v>599659302</v>
      </c>
      <c r="E70" s="7">
        <v>0</v>
      </c>
      <c r="F70" s="4">
        <f t="shared" ref="F70:F79" si="42">D70+E70</f>
        <v>599659302</v>
      </c>
      <c r="G70" s="8">
        <f t="shared" si="4"/>
        <v>2.41086</v>
      </c>
      <c r="H70" s="25">
        <v>1445694</v>
      </c>
      <c r="I70" s="6">
        <v>2214.6799999999998</v>
      </c>
      <c r="J70" s="4">
        <f t="shared" ref="J70:J79" si="43">ROUND(F70/I70,0)</f>
        <v>270766</v>
      </c>
      <c r="K70" s="25">
        <f t="shared" ref="K70:K79" si="44">ROUND(H70/I70,0)</f>
        <v>653</v>
      </c>
      <c r="L70" s="4">
        <f t="shared" ref="L70:L79" si="45">IF($H70&gt;0,D70,0)</f>
        <v>599659302</v>
      </c>
      <c r="M70" s="4">
        <f t="shared" ref="M70:M79" si="46">IF($H70&gt;0,E70,0)</f>
        <v>0</v>
      </c>
      <c r="N70" s="4">
        <f t="shared" ref="N70:N79" si="47">IF($H70&gt;0,F70,0)</f>
        <v>599659302</v>
      </c>
      <c r="O70" s="4">
        <f t="shared" ref="O70:O79" si="48">IF($H70&gt;0,I70,0)</f>
        <v>2214.6799999999998</v>
      </c>
      <c r="Q70" s="17"/>
    </row>
    <row r="71" spans="1:17">
      <c r="A71" s="3"/>
      <c r="B71" t="s">
        <v>137</v>
      </c>
      <c r="C71" t="s">
        <v>138</v>
      </c>
      <c r="D71" s="7">
        <v>3145571220</v>
      </c>
      <c r="E71" s="7">
        <v>0</v>
      </c>
      <c r="F71" s="4">
        <f t="shared" si="42"/>
        <v>3145571220</v>
      </c>
      <c r="G71" s="8">
        <f t="shared" si="4"/>
        <v>2.46143</v>
      </c>
      <c r="H71" s="25">
        <v>7742599</v>
      </c>
      <c r="I71" s="6">
        <v>2840.9700000000003</v>
      </c>
      <c r="J71" s="4">
        <f t="shared" si="43"/>
        <v>1107217</v>
      </c>
      <c r="K71" s="25">
        <f t="shared" si="44"/>
        <v>2725</v>
      </c>
      <c r="L71" s="4">
        <f t="shared" si="45"/>
        <v>3145571220</v>
      </c>
      <c r="M71" s="4">
        <f t="shared" si="46"/>
        <v>0</v>
      </c>
      <c r="N71" s="4">
        <f t="shared" si="47"/>
        <v>3145571220</v>
      </c>
      <c r="O71" s="4">
        <f t="shared" si="48"/>
        <v>2840.9700000000003</v>
      </c>
      <c r="Q71" s="17"/>
    </row>
    <row r="72" spans="1:17">
      <c r="A72" s="3"/>
      <c r="B72" t="s">
        <v>139</v>
      </c>
      <c r="C72" t="s">
        <v>140</v>
      </c>
      <c r="D72" s="7">
        <v>435511946</v>
      </c>
      <c r="E72" s="7">
        <v>0</v>
      </c>
      <c r="F72" s="4">
        <f t="shared" si="42"/>
        <v>435511946</v>
      </c>
      <c r="G72" s="8">
        <f t="shared" si="4"/>
        <v>3.01484</v>
      </c>
      <c r="H72" s="25">
        <v>1313000</v>
      </c>
      <c r="I72" s="6">
        <v>959.88</v>
      </c>
      <c r="J72" s="4">
        <f t="shared" si="43"/>
        <v>453715</v>
      </c>
      <c r="K72" s="25">
        <f t="shared" si="44"/>
        <v>1368</v>
      </c>
      <c r="L72" s="4">
        <f t="shared" si="45"/>
        <v>435511946</v>
      </c>
      <c r="M72" s="4">
        <f t="shared" si="46"/>
        <v>0</v>
      </c>
      <c r="N72" s="4">
        <f t="shared" si="47"/>
        <v>435511946</v>
      </c>
      <c r="O72" s="4">
        <f t="shared" si="48"/>
        <v>959.88</v>
      </c>
      <c r="Q72" s="17"/>
    </row>
    <row r="73" spans="1:17">
      <c r="A73" s="3"/>
      <c r="B73" t="s">
        <v>141</v>
      </c>
      <c r="C73" t="s">
        <v>142</v>
      </c>
      <c r="D73" s="7">
        <v>212350557</v>
      </c>
      <c r="E73" s="7">
        <v>0</v>
      </c>
      <c r="F73" s="4">
        <f t="shared" si="42"/>
        <v>212350557</v>
      </c>
      <c r="G73" s="8">
        <f t="shared" si="4"/>
        <v>2.4699300000000002</v>
      </c>
      <c r="H73" s="25">
        <v>524492</v>
      </c>
      <c r="I73" s="6">
        <v>199.20000000000002</v>
      </c>
      <c r="J73" s="4">
        <f t="shared" si="43"/>
        <v>1066017</v>
      </c>
      <c r="K73" s="25">
        <f t="shared" si="44"/>
        <v>2633</v>
      </c>
      <c r="L73" s="4">
        <f t="shared" si="45"/>
        <v>212350557</v>
      </c>
      <c r="M73" s="4">
        <f t="shared" si="46"/>
        <v>0</v>
      </c>
      <c r="N73" s="4">
        <f t="shared" si="47"/>
        <v>212350557</v>
      </c>
      <c r="O73" s="4">
        <f t="shared" si="48"/>
        <v>199.20000000000002</v>
      </c>
      <c r="Q73" s="17"/>
    </row>
    <row r="74" spans="1:17">
      <c r="A74" s="3"/>
      <c r="B74" t="s">
        <v>143</v>
      </c>
      <c r="C74" t="s">
        <v>144</v>
      </c>
      <c r="D74" s="7">
        <v>181236364</v>
      </c>
      <c r="E74" s="7">
        <v>0</v>
      </c>
      <c r="F74" s="4">
        <f t="shared" si="42"/>
        <v>181236364</v>
      </c>
      <c r="G74" s="8">
        <f t="shared" si="4"/>
        <v>4.4333999999999998</v>
      </c>
      <c r="H74" s="25">
        <v>803494</v>
      </c>
      <c r="I74" s="6">
        <v>465.74</v>
      </c>
      <c r="J74" s="4">
        <f t="shared" si="43"/>
        <v>389136</v>
      </c>
      <c r="K74" s="25">
        <f t="shared" si="44"/>
        <v>1725</v>
      </c>
      <c r="L74" s="4">
        <f t="shared" si="45"/>
        <v>181236364</v>
      </c>
      <c r="M74" s="4">
        <f t="shared" si="46"/>
        <v>0</v>
      </c>
      <c r="N74" s="4">
        <f t="shared" si="47"/>
        <v>181236364</v>
      </c>
      <c r="O74" s="4">
        <f t="shared" si="48"/>
        <v>465.74</v>
      </c>
      <c r="Q74" s="17"/>
    </row>
    <row r="75" spans="1:17">
      <c r="A75" s="3"/>
      <c r="B75" t="s">
        <v>145</v>
      </c>
      <c r="C75" t="s">
        <v>146</v>
      </c>
      <c r="D75" s="7">
        <v>662547360</v>
      </c>
      <c r="E75" s="7">
        <v>0</v>
      </c>
      <c r="F75" s="4">
        <f t="shared" si="42"/>
        <v>662547360</v>
      </c>
      <c r="G75" s="8">
        <f t="shared" si="4"/>
        <v>2.06778</v>
      </c>
      <c r="H75" s="25">
        <v>1370000</v>
      </c>
      <c r="I75" s="6">
        <v>1657.62</v>
      </c>
      <c r="J75" s="4">
        <f t="shared" si="43"/>
        <v>399698</v>
      </c>
      <c r="K75" s="25">
        <f t="shared" si="44"/>
        <v>826</v>
      </c>
      <c r="L75" s="4">
        <f t="shared" si="45"/>
        <v>662547360</v>
      </c>
      <c r="M75" s="4">
        <f t="shared" si="46"/>
        <v>0</v>
      </c>
      <c r="N75" s="4">
        <f t="shared" si="47"/>
        <v>662547360</v>
      </c>
      <c r="O75" s="4">
        <f t="shared" si="48"/>
        <v>1657.62</v>
      </c>
      <c r="Q75" s="17"/>
    </row>
    <row r="76" spans="1:17">
      <c r="A76" s="3"/>
      <c r="B76" t="s">
        <v>147</v>
      </c>
      <c r="C76" t="s">
        <v>148</v>
      </c>
      <c r="D76" s="7">
        <v>3857676574</v>
      </c>
      <c r="E76" s="7">
        <v>0</v>
      </c>
      <c r="F76" s="4">
        <f t="shared" si="42"/>
        <v>3857676574</v>
      </c>
      <c r="G76" s="8">
        <f t="shared" si="4"/>
        <v>4.3866500000000004</v>
      </c>
      <c r="H76" s="25">
        <v>16922264</v>
      </c>
      <c r="I76" s="6">
        <v>8049.4000000000015</v>
      </c>
      <c r="J76" s="4">
        <f t="shared" si="43"/>
        <v>479250</v>
      </c>
      <c r="K76" s="25">
        <f t="shared" si="44"/>
        <v>2102</v>
      </c>
      <c r="L76" s="4">
        <f t="shared" si="45"/>
        <v>3857676574</v>
      </c>
      <c r="M76" s="4">
        <f t="shared" si="46"/>
        <v>0</v>
      </c>
      <c r="N76" s="4">
        <f t="shared" si="47"/>
        <v>3857676574</v>
      </c>
      <c r="O76" s="4">
        <f t="shared" si="48"/>
        <v>8049.4000000000015</v>
      </c>
      <c r="Q76" s="17"/>
    </row>
    <row r="77" spans="1:17">
      <c r="A77" s="3"/>
      <c r="B77" t="s">
        <v>149</v>
      </c>
      <c r="C77" t="s">
        <v>150</v>
      </c>
      <c r="D77" s="7">
        <v>757012187</v>
      </c>
      <c r="E77" s="7">
        <v>0</v>
      </c>
      <c r="F77" s="4">
        <f t="shared" si="42"/>
        <v>757012187</v>
      </c>
      <c r="G77" s="8">
        <f t="shared" ref="G77:G140" si="49">ROUND((H77/F77)*1000,5)</f>
        <v>4.9867100000000004</v>
      </c>
      <c r="H77" s="25">
        <v>3775000</v>
      </c>
      <c r="I77" s="6">
        <v>2372.6999999999998</v>
      </c>
      <c r="J77" s="4">
        <f t="shared" si="43"/>
        <v>319051</v>
      </c>
      <c r="K77" s="25">
        <f t="shared" si="44"/>
        <v>1591</v>
      </c>
      <c r="L77" s="4">
        <f t="shared" si="45"/>
        <v>757012187</v>
      </c>
      <c r="M77" s="4">
        <f t="shared" si="46"/>
        <v>0</v>
      </c>
      <c r="N77" s="4">
        <f t="shared" si="47"/>
        <v>757012187</v>
      </c>
      <c r="O77" s="4">
        <f t="shared" si="48"/>
        <v>2372.6999999999998</v>
      </c>
      <c r="Q77" s="17"/>
    </row>
    <row r="78" spans="1:17">
      <c r="A78" s="3"/>
      <c r="B78" t="s">
        <v>151</v>
      </c>
      <c r="C78" t="s">
        <v>152</v>
      </c>
      <c r="D78" s="7">
        <v>72828776</v>
      </c>
      <c r="E78" s="7">
        <v>0</v>
      </c>
      <c r="F78" s="4">
        <f t="shared" si="42"/>
        <v>72828776</v>
      </c>
      <c r="G78" s="8">
        <f t="shared" si="49"/>
        <v>3.57002</v>
      </c>
      <c r="H78" s="25">
        <v>260000</v>
      </c>
      <c r="I78" s="6">
        <v>150.35999999999999</v>
      </c>
      <c r="J78" s="4">
        <f t="shared" si="43"/>
        <v>484363</v>
      </c>
      <c r="K78" s="25">
        <f t="shared" si="44"/>
        <v>1729</v>
      </c>
      <c r="L78" s="4">
        <f t="shared" si="45"/>
        <v>72828776</v>
      </c>
      <c r="M78" s="4">
        <f t="shared" si="46"/>
        <v>0</v>
      </c>
      <c r="N78" s="4">
        <f t="shared" si="47"/>
        <v>72828776</v>
      </c>
      <c r="O78" s="4">
        <f t="shared" si="48"/>
        <v>150.35999999999999</v>
      </c>
      <c r="Q78" s="17"/>
    </row>
    <row r="79" spans="1:17">
      <c r="A79" s="3"/>
      <c r="B79" t="s">
        <v>153</v>
      </c>
      <c r="C79" t="s">
        <v>154</v>
      </c>
      <c r="D79" s="7">
        <v>252449142</v>
      </c>
      <c r="E79" s="7">
        <v>55586</v>
      </c>
      <c r="F79" s="4">
        <f t="shared" si="42"/>
        <v>252504728</v>
      </c>
      <c r="G79" s="8">
        <f t="shared" si="49"/>
        <v>4.4751599999999998</v>
      </c>
      <c r="H79" s="25">
        <v>1130000</v>
      </c>
      <c r="I79" s="6">
        <v>653.82000000000005</v>
      </c>
      <c r="J79" s="4">
        <f t="shared" si="43"/>
        <v>386199</v>
      </c>
      <c r="K79" s="25">
        <f t="shared" si="44"/>
        <v>1728</v>
      </c>
      <c r="L79" s="4">
        <f t="shared" si="45"/>
        <v>252449142</v>
      </c>
      <c r="M79" s="4">
        <f t="shared" si="46"/>
        <v>55586</v>
      </c>
      <c r="N79" s="4">
        <f t="shared" si="47"/>
        <v>252504728</v>
      </c>
      <c r="O79" s="4">
        <f t="shared" si="48"/>
        <v>653.82000000000005</v>
      </c>
      <c r="Q79" s="17"/>
    </row>
    <row r="80" spans="1:17">
      <c r="A80" s="3"/>
      <c r="B80" t="s">
        <v>155</v>
      </c>
      <c r="C80" t="s">
        <v>156</v>
      </c>
      <c r="D80" s="7">
        <v>1167926892</v>
      </c>
      <c r="E80" s="7">
        <v>8326178</v>
      </c>
      <c r="F80" s="4">
        <f t="shared" ref="F80:F92" si="50">D80+E80</f>
        <v>1176253070</v>
      </c>
      <c r="G80" s="8">
        <f t="shared" si="49"/>
        <v>4.5058299999999996</v>
      </c>
      <c r="H80" s="25">
        <v>5300000</v>
      </c>
      <c r="I80" s="6">
        <v>3110.9100000000008</v>
      </c>
      <c r="J80" s="4">
        <f t="shared" ref="J80:J92" si="51">ROUND(F80/I80,0)</f>
        <v>378106</v>
      </c>
      <c r="K80" s="25">
        <f t="shared" ref="K80:K92" si="52">ROUND(H80/I80,0)</f>
        <v>1704</v>
      </c>
      <c r="L80" s="4">
        <f t="shared" ref="L80:L92" si="53">IF($H80&gt;0,D80,0)</f>
        <v>1167926892</v>
      </c>
      <c r="M80" s="4">
        <f t="shared" ref="M80:M92" si="54">IF($H80&gt;0,E80,0)</f>
        <v>8326178</v>
      </c>
      <c r="N80" s="4">
        <f t="shared" ref="N80:N92" si="55">IF($H80&gt;0,F80,0)</f>
        <v>1176253070</v>
      </c>
      <c r="O80" s="4">
        <f t="shared" ref="O80:O92" si="56">IF($H80&gt;0,I80,0)</f>
        <v>3110.9100000000008</v>
      </c>
      <c r="Q80" s="17"/>
    </row>
    <row r="81" spans="1:17">
      <c r="A81" s="3"/>
      <c r="B81" t="s">
        <v>157</v>
      </c>
      <c r="C81" t="s">
        <v>158</v>
      </c>
      <c r="D81" s="7">
        <v>577672849</v>
      </c>
      <c r="E81" s="7">
        <v>32120199</v>
      </c>
      <c r="F81" s="4">
        <f t="shared" si="50"/>
        <v>609793048</v>
      </c>
      <c r="G81" s="8">
        <f t="shared" si="49"/>
        <v>4.6245200000000004</v>
      </c>
      <c r="H81" s="25">
        <v>2820000</v>
      </c>
      <c r="I81" s="6">
        <v>1667.74</v>
      </c>
      <c r="J81" s="4">
        <f t="shared" si="51"/>
        <v>365640</v>
      </c>
      <c r="K81" s="25">
        <f t="shared" si="52"/>
        <v>1691</v>
      </c>
      <c r="L81" s="4">
        <f t="shared" si="53"/>
        <v>577672849</v>
      </c>
      <c r="M81" s="4">
        <f t="shared" si="54"/>
        <v>32120199</v>
      </c>
      <c r="N81" s="4">
        <f t="shared" si="55"/>
        <v>609793048</v>
      </c>
      <c r="O81" s="4">
        <f t="shared" si="56"/>
        <v>1667.74</v>
      </c>
      <c r="Q81" s="17"/>
    </row>
    <row r="82" spans="1:17">
      <c r="A82" s="3"/>
      <c r="B82" t="s">
        <v>159</v>
      </c>
      <c r="C82" t="s">
        <v>160</v>
      </c>
      <c r="D82" s="7">
        <v>1391872091</v>
      </c>
      <c r="E82" s="7">
        <v>8636074</v>
      </c>
      <c r="F82" s="4">
        <f t="shared" si="50"/>
        <v>1400508165</v>
      </c>
      <c r="G82" s="8">
        <f t="shared" si="49"/>
        <v>1.2798799999999999</v>
      </c>
      <c r="H82" s="25">
        <v>1792488</v>
      </c>
      <c r="I82" s="6">
        <v>664.16</v>
      </c>
      <c r="J82" s="4">
        <f t="shared" si="51"/>
        <v>2108691</v>
      </c>
      <c r="K82" s="25">
        <f t="shared" si="52"/>
        <v>2699</v>
      </c>
      <c r="L82" s="4">
        <f t="shared" si="53"/>
        <v>1391872091</v>
      </c>
      <c r="M82" s="4">
        <f t="shared" si="54"/>
        <v>8636074</v>
      </c>
      <c r="N82" s="4">
        <f t="shared" si="55"/>
        <v>1400508165</v>
      </c>
      <c r="O82" s="4">
        <f t="shared" si="56"/>
        <v>664.16</v>
      </c>
      <c r="Q82" s="17"/>
    </row>
    <row r="83" spans="1:17">
      <c r="A83" s="3"/>
      <c r="B83" t="s">
        <v>161</v>
      </c>
      <c r="C83" t="s">
        <v>162</v>
      </c>
      <c r="D83" s="7">
        <v>183450033</v>
      </c>
      <c r="E83" s="7">
        <v>2998190</v>
      </c>
      <c r="F83" s="4">
        <f t="shared" si="50"/>
        <v>186448223</v>
      </c>
      <c r="G83" s="8">
        <f t="shared" si="49"/>
        <v>3.67394</v>
      </c>
      <c r="H83" s="25">
        <v>685000</v>
      </c>
      <c r="I83" s="6">
        <v>343.15999999999997</v>
      </c>
      <c r="J83" s="4">
        <f t="shared" si="51"/>
        <v>543327</v>
      </c>
      <c r="K83" s="25">
        <f t="shared" si="52"/>
        <v>1996</v>
      </c>
      <c r="L83" s="4">
        <f t="shared" si="53"/>
        <v>183450033</v>
      </c>
      <c r="M83" s="4">
        <f t="shared" si="54"/>
        <v>2998190</v>
      </c>
      <c r="N83" s="4">
        <f t="shared" si="55"/>
        <v>186448223</v>
      </c>
      <c r="O83" s="4">
        <f t="shared" si="56"/>
        <v>343.15999999999997</v>
      </c>
      <c r="Q83" s="17"/>
    </row>
    <row r="84" spans="1:17">
      <c r="A84" s="3"/>
      <c r="B84" t="s">
        <v>163</v>
      </c>
      <c r="C84" t="s">
        <v>164</v>
      </c>
      <c r="D84" s="7">
        <v>573167204</v>
      </c>
      <c r="E84" s="7">
        <v>28427068</v>
      </c>
      <c r="F84" s="4">
        <f t="shared" si="50"/>
        <v>601594272</v>
      </c>
      <c r="G84" s="8">
        <f t="shared" si="49"/>
        <v>3.8515000000000001</v>
      </c>
      <c r="H84" s="25">
        <v>2317041</v>
      </c>
      <c r="I84" s="6">
        <v>1259.8200000000002</v>
      </c>
      <c r="J84" s="4">
        <f t="shared" si="51"/>
        <v>477524</v>
      </c>
      <c r="K84" s="25">
        <f t="shared" si="52"/>
        <v>1839</v>
      </c>
      <c r="L84" s="4">
        <f t="shared" si="53"/>
        <v>573167204</v>
      </c>
      <c r="M84" s="4">
        <f t="shared" si="54"/>
        <v>28427068</v>
      </c>
      <c r="N84" s="4">
        <f t="shared" si="55"/>
        <v>601594272</v>
      </c>
      <c r="O84" s="4">
        <f t="shared" si="56"/>
        <v>1259.8200000000002</v>
      </c>
      <c r="Q84" s="17"/>
    </row>
    <row r="85" spans="1:17">
      <c r="A85" s="3"/>
      <c r="B85" t="s">
        <v>165</v>
      </c>
      <c r="C85" t="s">
        <v>166</v>
      </c>
      <c r="D85" s="7">
        <v>751090525</v>
      </c>
      <c r="E85" s="7">
        <v>21060402</v>
      </c>
      <c r="F85" s="4">
        <f t="shared" si="50"/>
        <v>772150927</v>
      </c>
      <c r="G85" s="8">
        <f t="shared" si="49"/>
        <v>4.1062099999999999</v>
      </c>
      <c r="H85" s="25">
        <v>3170610</v>
      </c>
      <c r="I85" s="6">
        <v>1391.04</v>
      </c>
      <c r="J85" s="4">
        <f t="shared" si="51"/>
        <v>555089</v>
      </c>
      <c r="K85" s="25">
        <f t="shared" si="52"/>
        <v>2279</v>
      </c>
      <c r="L85" s="4">
        <f t="shared" si="53"/>
        <v>751090525</v>
      </c>
      <c r="M85" s="4">
        <f t="shared" si="54"/>
        <v>21060402</v>
      </c>
      <c r="N85" s="4">
        <f t="shared" si="55"/>
        <v>772150927</v>
      </c>
      <c r="O85" s="4">
        <f t="shared" si="56"/>
        <v>1391.04</v>
      </c>
      <c r="Q85" s="17"/>
    </row>
    <row r="86" spans="1:17">
      <c r="A86" s="3"/>
      <c r="B86" t="s">
        <v>167</v>
      </c>
      <c r="C86" t="s">
        <v>168</v>
      </c>
      <c r="D86" s="7">
        <v>13363407</v>
      </c>
      <c r="E86" s="7">
        <v>3219918</v>
      </c>
      <c r="F86" s="4">
        <f t="shared" si="50"/>
        <v>16583325</v>
      </c>
      <c r="G86" s="8">
        <f t="shared" si="49"/>
        <v>9.0452300000000001</v>
      </c>
      <c r="H86" s="25">
        <v>150000</v>
      </c>
      <c r="I86" s="6">
        <v>188.14</v>
      </c>
      <c r="J86" s="4">
        <f t="shared" si="51"/>
        <v>88144</v>
      </c>
      <c r="K86" s="25">
        <f t="shared" si="52"/>
        <v>797</v>
      </c>
      <c r="L86" s="4">
        <f t="shared" si="53"/>
        <v>13363407</v>
      </c>
      <c r="M86" s="4">
        <f t="shared" si="54"/>
        <v>3219918</v>
      </c>
      <c r="N86" s="4">
        <f t="shared" si="55"/>
        <v>16583325</v>
      </c>
      <c r="O86" s="4">
        <f t="shared" si="56"/>
        <v>188.14</v>
      </c>
      <c r="Q86" s="17"/>
    </row>
    <row r="87" spans="1:17">
      <c r="A87" s="3"/>
      <c r="B87" t="s">
        <v>169</v>
      </c>
      <c r="C87" t="s">
        <v>170</v>
      </c>
      <c r="D87" s="7">
        <v>93480851</v>
      </c>
      <c r="E87" s="7">
        <v>42838081</v>
      </c>
      <c r="F87" s="4">
        <f t="shared" si="50"/>
        <v>136318932</v>
      </c>
      <c r="G87" s="8">
        <f t="shared" si="49"/>
        <v>3.4478</v>
      </c>
      <c r="H87" s="25">
        <v>470000</v>
      </c>
      <c r="I87" s="6">
        <v>152</v>
      </c>
      <c r="J87" s="4">
        <f t="shared" si="51"/>
        <v>896835</v>
      </c>
      <c r="K87" s="25">
        <f t="shared" si="52"/>
        <v>3092</v>
      </c>
      <c r="L87" s="4">
        <f t="shared" si="53"/>
        <v>93480851</v>
      </c>
      <c r="M87" s="4">
        <f t="shared" si="54"/>
        <v>42838081</v>
      </c>
      <c r="N87" s="4">
        <f t="shared" si="55"/>
        <v>136318932</v>
      </c>
      <c r="O87" s="4">
        <f t="shared" si="56"/>
        <v>152</v>
      </c>
      <c r="Q87" s="17"/>
    </row>
    <row r="88" spans="1:17">
      <c r="A88" s="3"/>
      <c r="B88" t="s">
        <v>171</v>
      </c>
      <c r="C88" t="s">
        <v>172</v>
      </c>
      <c r="D88" s="7">
        <v>159852442</v>
      </c>
      <c r="E88" s="7">
        <v>8505275</v>
      </c>
      <c r="F88" s="4">
        <f t="shared" si="50"/>
        <v>168357717</v>
      </c>
      <c r="G88" s="8">
        <f t="shared" si="49"/>
        <v>4.8705800000000004</v>
      </c>
      <c r="H88" s="25">
        <v>820000</v>
      </c>
      <c r="I88" s="6">
        <v>237.31</v>
      </c>
      <c r="J88" s="4">
        <f t="shared" si="51"/>
        <v>709442</v>
      </c>
      <c r="K88" s="25">
        <f t="shared" si="52"/>
        <v>3455</v>
      </c>
      <c r="L88" s="4">
        <f t="shared" si="53"/>
        <v>159852442</v>
      </c>
      <c r="M88" s="4">
        <f t="shared" si="54"/>
        <v>8505275</v>
      </c>
      <c r="N88" s="4">
        <f t="shared" si="55"/>
        <v>168357717</v>
      </c>
      <c r="O88" s="4">
        <f t="shared" si="56"/>
        <v>237.31</v>
      </c>
      <c r="Q88" s="17"/>
    </row>
    <row r="89" spans="1:17">
      <c r="A89" s="3"/>
      <c r="B89" t="s">
        <v>173</v>
      </c>
      <c r="C89" t="s">
        <v>174</v>
      </c>
      <c r="D89" s="7">
        <v>38349320</v>
      </c>
      <c r="E89" s="7">
        <v>739779</v>
      </c>
      <c r="F89" s="4">
        <f t="shared" si="50"/>
        <v>39089099</v>
      </c>
      <c r="G89" s="8">
        <f t="shared" si="49"/>
        <v>2.0466099999999998</v>
      </c>
      <c r="H89" s="25">
        <v>80000</v>
      </c>
      <c r="I89" s="6">
        <v>74.8</v>
      </c>
      <c r="J89" s="4">
        <f t="shared" si="51"/>
        <v>522582</v>
      </c>
      <c r="K89" s="25">
        <f t="shared" si="52"/>
        <v>1070</v>
      </c>
      <c r="L89" s="4">
        <f t="shared" si="53"/>
        <v>38349320</v>
      </c>
      <c r="M89" s="4">
        <f t="shared" si="54"/>
        <v>739779</v>
      </c>
      <c r="N89" s="4">
        <f t="shared" si="55"/>
        <v>39089099</v>
      </c>
      <c r="O89" s="4">
        <f t="shared" si="56"/>
        <v>74.8</v>
      </c>
      <c r="Q89" s="17"/>
    </row>
    <row r="90" spans="1:17">
      <c r="A90" s="3"/>
      <c r="B90" t="s">
        <v>175</v>
      </c>
      <c r="C90" t="s">
        <v>176</v>
      </c>
      <c r="D90" s="7">
        <v>67648890</v>
      </c>
      <c r="E90" s="7">
        <v>14863168</v>
      </c>
      <c r="F90" s="4">
        <f t="shared" si="50"/>
        <v>82512058</v>
      </c>
      <c r="G90" s="8">
        <f t="shared" si="49"/>
        <v>5.25861</v>
      </c>
      <c r="H90" s="25">
        <v>433899</v>
      </c>
      <c r="I90" s="6">
        <v>146.08000000000001</v>
      </c>
      <c r="J90" s="4">
        <f t="shared" si="51"/>
        <v>564842</v>
      </c>
      <c r="K90" s="25">
        <f t="shared" si="52"/>
        <v>2970</v>
      </c>
      <c r="L90" s="4">
        <f t="shared" si="53"/>
        <v>67648890</v>
      </c>
      <c r="M90" s="4">
        <f t="shared" si="54"/>
        <v>14863168</v>
      </c>
      <c r="N90" s="4">
        <f t="shared" si="55"/>
        <v>82512058</v>
      </c>
      <c r="O90" s="4">
        <f t="shared" si="56"/>
        <v>146.08000000000001</v>
      </c>
      <c r="Q90" s="17"/>
    </row>
    <row r="91" spans="1:17">
      <c r="A91" s="3"/>
      <c r="B91" t="s">
        <v>177</v>
      </c>
      <c r="C91" t="s">
        <v>178</v>
      </c>
      <c r="D91" s="7">
        <v>693282802</v>
      </c>
      <c r="E91" s="7">
        <v>17173274</v>
      </c>
      <c r="F91" s="4">
        <f t="shared" si="50"/>
        <v>710456076</v>
      </c>
      <c r="G91" s="8">
        <f t="shared" si="49"/>
        <v>2.5575100000000002</v>
      </c>
      <c r="H91" s="25">
        <v>1817000</v>
      </c>
      <c r="I91" s="6">
        <v>634.33000000000015</v>
      </c>
      <c r="J91" s="4">
        <f t="shared" si="51"/>
        <v>1120010</v>
      </c>
      <c r="K91" s="25">
        <f t="shared" si="52"/>
        <v>2864</v>
      </c>
      <c r="L91" s="4">
        <f t="shared" si="53"/>
        <v>693282802</v>
      </c>
      <c r="M91" s="4">
        <f t="shared" si="54"/>
        <v>17173274</v>
      </c>
      <c r="N91" s="4">
        <f t="shared" si="55"/>
        <v>710456076</v>
      </c>
      <c r="O91" s="4">
        <f t="shared" si="56"/>
        <v>634.33000000000015</v>
      </c>
      <c r="Q91" s="17"/>
    </row>
    <row r="92" spans="1:17">
      <c r="A92" s="3"/>
      <c r="B92" t="s">
        <v>179</v>
      </c>
      <c r="C92" t="s">
        <v>180</v>
      </c>
      <c r="D92" s="7">
        <v>142560992</v>
      </c>
      <c r="E92" s="7">
        <v>15167773</v>
      </c>
      <c r="F92" s="4">
        <f t="shared" si="50"/>
        <v>157728765</v>
      </c>
      <c r="G92" s="8">
        <f t="shared" si="49"/>
        <v>2.3863799999999999</v>
      </c>
      <c r="H92" s="25">
        <v>376400</v>
      </c>
      <c r="I92" s="6">
        <v>235.73</v>
      </c>
      <c r="J92" s="4">
        <f t="shared" si="51"/>
        <v>669108</v>
      </c>
      <c r="K92" s="25">
        <f t="shared" si="52"/>
        <v>1597</v>
      </c>
      <c r="L92" s="4">
        <f t="shared" si="53"/>
        <v>142560992</v>
      </c>
      <c r="M92" s="4">
        <f t="shared" si="54"/>
        <v>15167773</v>
      </c>
      <c r="N92" s="4">
        <f t="shared" si="55"/>
        <v>157728765</v>
      </c>
      <c r="O92" s="4">
        <f t="shared" si="56"/>
        <v>235.73</v>
      </c>
      <c r="Q92" s="17"/>
    </row>
    <row r="93" spans="1:17">
      <c r="A93" s="3"/>
      <c r="B93" t="s">
        <v>181</v>
      </c>
      <c r="C93" t="s">
        <v>182</v>
      </c>
      <c r="D93" s="7">
        <v>3375010336</v>
      </c>
      <c r="E93" s="7">
        <v>811883</v>
      </c>
      <c r="F93" s="4">
        <f t="shared" ref="F93:F100" si="57">D93+E93</f>
        <v>3375822219</v>
      </c>
      <c r="G93" s="8">
        <f t="shared" si="49"/>
        <v>2.2684600000000001</v>
      </c>
      <c r="H93" s="25">
        <v>7657917</v>
      </c>
      <c r="I93" s="6">
        <v>5307.3200000000006</v>
      </c>
      <c r="J93" s="4">
        <f t="shared" ref="J93:J100" si="58">ROUND(F93/I93,0)</f>
        <v>636069</v>
      </c>
      <c r="K93" s="25">
        <f t="shared" ref="K93:K100" si="59">ROUND(H93/I93,0)</f>
        <v>1443</v>
      </c>
      <c r="L93" s="4">
        <f t="shared" ref="L93:N95" si="60">IF($H93&gt;0,D93,0)</f>
        <v>3375010336</v>
      </c>
      <c r="M93" s="4">
        <f t="shared" si="60"/>
        <v>811883</v>
      </c>
      <c r="N93" s="4">
        <f t="shared" si="60"/>
        <v>3375822219</v>
      </c>
      <c r="O93" s="4">
        <f t="shared" ref="O93:O100" si="61">IF($H93&gt;0,I93,0)</f>
        <v>5307.3200000000006</v>
      </c>
      <c r="Q93" s="17"/>
    </row>
    <row r="94" spans="1:17">
      <c r="A94" s="3"/>
      <c r="B94" t="s">
        <v>183</v>
      </c>
      <c r="C94" t="s">
        <v>184</v>
      </c>
      <c r="D94" s="7">
        <v>1984577753</v>
      </c>
      <c r="E94" s="7">
        <v>1809496</v>
      </c>
      <c r="F94" s="4">
        <f t="shared" si="57"/>
        <v>1986387249</v>
      </c>
      <c r="G94" s="8">
        <f t="shared" si="49"/>
        <v>1.12856</v>
      </c>
      <c r="H94" s="25">
        <v>2241757</v>
      </c>
      <c r="I94" s="6">
        <v>878.66000000000008</v>
      </c>
      <c r="J94" s="4">
        <f t="shared" si="58"/>
        <v>2260701</v>
      </c>
      <c r="K94" s="25">
        <f t="shared" si="59"/>
        <v>2551</v>
      </c>
      <c r="L94" s="4">
        <f t="shared" si="60"/>
        <v>1984577753</v>
      </c>
      <c r="M94" s="4">
        <f t="shared" si="60"/>
        <v>1809496</v>
      </c>
      <c r="N94" s="4">
        <f t="shared" si="60"/>
        <v>1986387249</v>
      </c>
      <c r="O94" s="4">
        <f t="shared" si="61"/>
        <v>878.66000000000008</v>
      </c>
      <c r="Q94" s="17"/>
    </row>
    <row r="95" spans="1:17">
      <c r="A95" s="3"/>
      <c r="B95" t="s">
        <v>185</v>
      </c>
      <c r="C95" t="s">
        <v>186</v>
      </c>
      <c r="D95" s="7">
        <v>3933980419</v>
      </c>
      <c r="E95" s="7">
        <v>3908939</v>
      </c>
      <c r="F95" s="4">
        <f t="shared" si="57"/>
        <v>3937889358</v>
      </c>
      <c r="G95" s="8">
        <f t="shared" si="49"/>
        <v>0.99038000000000004</v>
      </c>
      <c r="H95" s="25">
        <v>3900000</v>
      </c>
      <c r="I95" s="6">
        <v>1406.82</v>
      </c>
      <c r="J95" s="4">
        <f t="shared" si="58"/>
        <v>2799142</v>
      </c>
      <c r="K95" s="25">
        <f t="shared" si="59"/>
        <v>2772</v>
      </c>
      <c r="L95" s="4">
        <f t="shared" si="60"/>
        <v>3933980419</v>
      </c>
      <c r="M95" s="4">
        <f t="shared" si="60"/>
        <v>3908939</v>
      </c>
      <c r="N95" s="4">
        <f t="shared" si="60"/>
        <v>3937889358</v>
      </c>
      <c r="O95" s="4">
        <f t="shared" si="61"/>
        <v>1406.82</v>
      </c>
      <c r="Q95" s="17"/>
    </row>
    <row r="96" spans="1:17">
      <c r="A96" s="3"/>
      <c r="B96" t="s">
        <v>187</v>
      </c>
      <c r="C96" t="s">
        <v>188</v>
      </c>
      <c r="D96" s="7">
        <v>11696502</v>
      </c>
      <c r="E96" s="7">
        <v>34039591</v>
      </c>
      <c r="F96" s="4">
        <f t="shared" si="57"/>
        <v>45736093</v>
      </c>
      <c r="G96" s="8">
        <f t="shared" si="49"/>
        <v>1.63984</v>
      </c>
      <c r="H96" s="25">
        <v>75000</v>
      </c>
      <c r="I96" s="6">
        <v>37.700000000000003</v>
      </c>
      <c r="J96" s="4">
        <f t="shared" si="58"/>
        <v>1213159</v>
      </c>
      <c r="K96" s="25">
        <f t="shared" si="59"/>
        <v>1989</v>
      </c>
      <c r="L96" s="4">
        <f t="shared" ref="L96:N100" si="62">IF($H96&gt;0,D96,0)</f>
        <v>11696502</v>
      </c>
      <c r="M96" s="4">
        <f t="shared" si="62"/>
        <v>34039591</v>
      </c>
      <c r="N96" s="4">
        <f t="shared" si="62"/>
        <v>45736093</v>
      </c>
      <c r="O96" s="4">
        <f t="shared" si="61"/>
        <v>37.700000000000003</v>
      </c>
      <c r="Q96" s="17"/>
    </row>
    <row r="97" spans="1:17">
      <c r="A97" s="3"/>
      <c r="B97" t="s">
        <v>189</v>
      </c>
      <c r="C97" t="s">
        <v>190</v>
      </c>
      <c r="D97" s="7">
        <v>259561850</v>
      </c>
      <c r="E97" s="7">
        <v>8771389</v>
      </c>
      <c r="F97" s="4">
        <f t="shared" si="57"/>
        <v>268333239</v>
      </c>
      <c r="G97" s="8">
        <f t="shared" si="49"/>
        <v>1.1385700000000001</v>
      </c>
      <c r="H97" s="25">
        <v>305516</v>
      </c>
      <c r="I97" s="6">
        <v>69.989999999999995</v>
      </c>
      <c r="J97" s="4">
        <f t="shared" si="58"/>
        <v>3833880</v>
      </c>
      <c r="K97" s="25">
        <f t="shared" si="59"/>
        <v>4365</v>
      </c>
      <c r="L97" s="4">
        <f t="shared" si="62"/>
        <v>259561850</v>
      </c>
      <c r="M97" s="4">
        <f t="shared" si="62"/>
        <v>8771389</v>
      </c>
      <c r="N97" s="4">
        <f t="shared" si="62"/>
        <v>268333239</v>
      </c>
      <c r="O97" s="4">
        <f t="shared" si="61"/>
        <v>69.989999999999995</v>
      </c>
      <c r="Q97" s="17"/>
    </row>
    <row r="98" spans="1:17">
      <c r="A98" s="3"/>
      <c r="B98" t="s">
        <v>191</v>
      </c>
      <c r="C98" t="s">
        <v>192</v>
      </c>
      <c r="D98" s="7">
        <v>332193655</v>
      </c>
      <c r="E98" s="7">
        <v>9300098</v>
      </c>
      <c r="F98" s="4">
        <f t="shared" si="57"/>
        <v>341493753</v>
      </c>
      <c r="G98" s="8">
        <f t="shared" si="49"/>
        <v>1.5815699999999999</v>
      </c>
      <c r="H98" s="25">
        <v>540095</v>
      </c>
      <c r="I98" s="6">
        <v>541.42000000000007</v>
      </c>
      <c r="J98" s="4">
        <f t="shared" si="58"/>
        <v>630737</v>
      </c>
      <c r="K98" s="25">
        <f t="shared" si="59"/>
        <v>998</v>
      </c>
      <c r="L98" s="4">
        <f t="shared" si="62"/>
        <v>332193655</v>
      </c>
      <c r="M98" s="4">
        <f t="shared" si="62"/>
        <v>9300098</v>
      </c>
      <c r="N98" s="4">
        <f t="shared" si="62"/>
        <v>341493753</v>
      </c>
      <c r="O98" s="4">
        <f t="shared" si="61"/>
        <v>541.42000000000007</v>
      </c>
      <c r="Q98" s="17"/>
    </row>
    <row r="99" spans="1:17">
      <c r="A99" s="3"/>
      <c r="B99" t="s">
        <v>193</v>
      </c>
      <c r="C99" t="s">
        <v>194</v>
      </c>
      <c r="D99" s="7">
        <v>1706576339</v>
      </c>
      <c r="E99" s="7">
        <v>6511093</v>
      </c>
      <c r="F99" s="4">
        <f t="shared" si="57"/>
        <v>1713087432</v>
      </c>
      <c r="G99" s="8">
        <f t="shared" si="49"/>
        <v>1.7570600000000001</v>
      </c>
      <c r="H99" s="25">
        <v>3010000</v>
      </c>
      <c r="I99" s="6">
        <v>1048.8099999999997</v>
      </c>
      <c r="J99" s="4">
        <f t="shared" si="58"/>
        <v>1633363</v>
      </c>
      <c r="K99" s="25">
        <f t="shared" si="59"/>
        <v>2870</v>
      </c>
      <c r="L99" s="4">
        <f t="shared" si="62"/>
        <v>1706576339</v>
      </c>
      <c r="M99" s="4">
        <f t="shared" si="62"/>
        <v>6511093</v>
      </c>
      <c r="N99" s="4">
        <f t="shared" si="62"/>
        <v>1713087432</v>
      </c>
      <c r="O99" s="4">
        <f t="shared" si="61"/>
        <v>1048.8099999999997</v>
      </c>
      <c r="Q99" s="17"/>
    </row>
    <row r="100" spans="1:17">
      <c r="A100" s="3"/>
      <c r="B100" t="s">
        <v>195</v>
      </c>
      <c r="C100" t="s">
        <v>196</v>
      </c>
      <c r="D100" s="7">
        <v>2189765148</v>
      </c>
      <c r="E100" s="7">
        <v>2823552</v>
      </c>
      <c r="F100" s="4">
        <f t="shared" si="57"/>
        <v>2192588700</v>
      </c>
      <c r="G100" s="8">
        <f t="shared" si="49"/>
        <v>1.57348</v>
      </c>
      <c r="H100" s="25">
        <v>3450000</v>
      </c>
      <c r="I100" s="6">
        <v>1152.4899999999998</v>
      </c>
      <c r="J100" s="4">
        <f t="shared" si="58"/>
        <v>1902480</v>
      </c>
      <c r="K100" s="25">
        <f t="shared" si="59"/>
        <v>2994</v>
      </c>
      <c r="L100" s="4">
        <f t="shared" si="62"/>
        <v>2189765148</v>
      </c>
      <c r="M100" s="4">
        <f t="shared" si="62"/>
        <v>2823552</v>
      </c>
      <c r="N100" s="4">
        <f t="shared" si="62"/>
        <v>2192588700</v>
      </c>
      <c r="O100" s="4">
        <f t="shared" si="61"/>
        <v>1152.4899999999998</v>
      </c>
      <c r="Q100" s="17"/>
    </row>
    <row r="101" spans="1:17">
      <c r="A101" s="3"/>
      <c r="B101" t="s">
        <v>197</v>
      </c>
      <c r="C101" t="s">
        <v>198</v>
      </c>
      <c r="D101" s="7">
        <v>163282285333</v>
      </c>
      <c r="E101" s="7">
        <v>183</v>
      </c>
      <c r="F101" s="4">
        <f t="shared" ref="F101:F119" si="63">D101+E101</f>
        <v>163282285516</v>
      </c>
      <c r="G101" s="8">
        <f t="shared" si="49"/>
        <v>1.2025600000000001</v>
      </c>
      <c r="H101" s="25">
        <v>196356645</v>
      </c>
      <c r="I101" s="6">
        <v>50258.19000000001</v>
      </c>
      <c r="J101" s="4">
        <f t="shared" ref="J101:J119" si="64">ROUND(F101/I101,0)</f>
        <v>3248869</v>
      </c>
      <c r="K101" s="25">
        <f t="shared" ref="K101:K119" si="65">ROUND(H101/I101,0)</f>
        <v>3907</v>
      </c>
      <c r="L101" s="4">
        <f t="shared" ref="L101:L119" si="66">IF($H101&gt;0,D101,0)</f>
        <v>163282285333</v>
      </c>
      <c r="M101" s="4">
        <f t="shared" ref="M101:M119" si="67">IF($H101&gt;0,E101,0)</f>
        <v>183</v>
      </c>
      <c r="N101" s="4">
        <f t="shared" ref="N101:N119" si="68">IF($H101&gt;0,F101,0)</f>
        <v>163282285516</v>
      </c>
      <c r="O101" s="4">
        <f t="shared" ref="O101:O119" si="69">IF($H101&gt;0,I101,0)</f>
        <v>50258.19000000001</v>
      </c>
      <c r="Q101" s="17"/>
    </row>
    <row r="102" spans="1:17">
      <c r="A102" s="3"/>
      <c r="B102" t="s">
        <v>199</v>
      </c>
      <c r="C102" t="s">
        <v>200</v>
      </c>
      <c r="D102" s="7">
        <v>12610610567</v>
      </c>
      <c r="E102" s="7">
        <v>24826</v>
      </c>
      <c r="F102" s="4">
        <f t="shared" si="63"/>
        <v>12610635393</v>
      </c>
      <c r="G102" s="8">
        <f t="shared" si="49"/>
        <v>4.2027999999999999</v>
      </c>
      <c r="H102" s="25">
        <v>53000000</v>
      </c>
      <c r="I102" s="6">
        <v>21751.600000000002</v>
      </c>
      <c r="J102" s="4">
        <f t="shared" si="64"/>
        <v>579757</v>
      </c>
      <c r="K102" s="25">
        <f t="shared" si="65"/>
        <v>2437</v>
      </c>
      <c r="L102" s="4">
        <f t="shared" si="66"/>
        <v>12610610567</v>
      </c>
      <c r="M102" s="4">
        <f t="shared" si="67"/>
        <v>24826</v>
      </c>
      <c r="N102" s="4">
        <f t="shared" si="68"/>
        <v>12610635393</v>
      </c>
      <c r="O102" s="4">
        <f t="shared" si="69"/>
        <v>21751.600000000002</v>
      </c>
      <c r="Q102" s="17"/>
    </row>
    <row r="103" spans="1:17">
      <c r="A103" s="3"/>
      <c r="B103" t="s">
        <v>201</v>
      </c>
      <c r="C103" t="s">
        <v>202</v>
      </c>
      <c r="D103" s="7">
        <v>3119800938</v>
      </c>
      <c r="E103" s="7">
        <v>64840437</v>
      </c>
      <c r="F103" s="4">
        <f t="shared" si="63"/>
        <v>3184641375</v>
      </c>
      <c r="G103" s="8">
        <f t="shared" si="49"/>
        <v>3.2480600000000002</v>
      </c>
      <c r="H103" s="25">
        <v>10343904</v>
      </c>
      <c r="I103" s="6">
        <v>3831.25</v>
      </c>
      <c r="J103" s="4">
        <f t="shared" si="64"/>
        <v>831228</v>
      </c>
      <c r="K103" s="25">
        <f t="shared" si="65"/>
        <v>2700</v>
      </c>
      <c r="L103" s="4">
        <f t="shared" si="66"/>
        <v>3119800938</v>
      </c>
      <c r="M103" s="4">
        <f t="shared" si="67"/>
        <v>64840437</v>
      </c>
      <c r="N103" s="4">
        <f t="shared" si="68"/>
        <v>3184641375</v>
      </c>
      <c r="O103" s="4">
        <f t="shared" si="69"/>
        <v>3831.25</v>
      </c>
      <c r="Q103" s="17"/>
    </row>
    <row r="104" spans="1:17">
      <c r="A104" s="3"/>
      <c r="B104" t="s">
        <v>203</v>
      </c>
      <c r="C104" t="s">
        <v>204</v>
      </c>
      <c r="D104" s="7">
        <v>10828449263</v>
      </c>
      <c r="E104" s="7">
        <v>0</v>
      </c>
      <c r="F104" s="4">
        <f t="shared" si="63"/>
        <v>10828449263</v>
      </c>
      <c r="G104" s="8">
        <f t="shared" si="49"/>
        <v>1.3242799999999999</v>
      </c>
      <c r="H104" s="25">
        <v>14339939</v>
      </c>
      <c r="I104" s="6">
        <v>4240.01</v>
      </c>
      <c r="J104" s="4">
        <f t="shared" si="64"/>
        <v>2553874</v>
      </c>
      <c r="K104" s="25">
        <f t="shared" si="65"/>
        <v>3382</v>
      </c>
      <c r="L104" s="4">
        <f t="shared" si="66"/>
        <v>10828449263</v>
      </c>
      <c r="M104" s="4">
        <f t="shared" si="67"/>
        <v>0</v>
      </c>
      <c r="N104" s="4">
        <f t="shared" si="68"/>
        <v>10828449263</v>
      </c>
      <c r="O104" s="4">
        <f t="shared" si="69"/>
        <v>4240.01</v>
      </c>
      <c r="Q104" s="17"/>
    </row>
    <row r="105" spans="1:17">
      <c r="A105" s="3"/>
      <c r="B105" t="s">
        <v>205</v>
      </c>
      <c r="C105" t="s">
        <v>206</v>
      </c>
      <c r="D105" s="7">
        <v>14952743134</v>
      </c>
      <c r="E105" s="7">
        <v>262</v>
      </c>
      <c r="F105" s="4">
        <f t="shared" si="63"/>
        <v>14952743396</v>
      </c>
      <c r="G105" s="8">
        <f t="shared" si="49"/>
        <v>3.5174599999999998</v>
      </c>
      <c r="H105" s="25">
        <v>52595671</v>
      </c>
      <c r="I105" s="6">
        <v>18867.550000000003</v>
      </c>
      <c r="J105" s="4">
        <f t="shared" si="64"/>
        <v>792511</v>
      </c>
      <c r="K105" s="25">
        <f t="shared" si="65"/>
        <v>2788</v>
      </c>
      <c r="L105" s="4">
        <f t="shared" si="66"/>
        <v>14952743134</v>
      </c>
      <c r="M105" s="4">
        <f t="shared" si="67"/>
        <v>262</v>
      </c>
      <c r="N105" s="4">
        <f t="shared" si="68"/>
        <v>14952743396</v>
      </c>
      <c r="O105" s="4">
        <f t="shared" si="69"/>
        <v>18867.550000000003</v>
      </c>
      <c r="Q105" s="17"/>
    </row>
    <row r="106" spans="1:17">
      <c r="A106" s="3"/>
      <c r="B106" t="s">
        <v>207</v>
      </c>
      <c r="C106" t="s">
        <v>208</v>
      </c>
      <c r="D106" s="7">
        <v>2429131565</v>
      </c>
      <c r="E106" s="7">
        <v>271178</v>
      </c>
      <c r="F106" s="4">
        <f t="shared" si="63"/>
        <v>2429402743</v>
      </c>
      <c r="G106" s="8">
        <f t="shared" si="49"/>
        <v>1.6312</v>
      </c>
      <c r="H106" s="25">
        <v>3962831</v>
      </c>
      <c r="I106" s="6">
        <v>1499.25</v>
      </c>
      <c r="J106" s="4">
        <f t="shared" si="64"/>
        <v>1620412</v>
      </c>
      <c r="K106" s="25">
        <f t="shared" si="65"/>
        <v>2643</v>
      </c>
      <c r="L106" s="4">
        <f t="shared" si="66"/>
        <v>2429131565</v>
      </c>
      <c r="M106" s="4">
        <f t="shared" si="67"/>
        <v>271178</v>
      </c>
      <c r="N106" s="4">
        <f t="shared" si="68"/>
        <v>2429402743</v>
      </c>
      <c r="O106" s="4">
        <f t="shared" si="69"/>
        <v>1499.25</v>
      </c>
      <c r="Q106" s="17"/>
    </row>
    <row r="107" spans="1:17">
      <c r="A107" s="3"/>
      <c r="B107" t="s">
        <v>209</v>
      </c>
      <c r="C107" t="s">
        <v>210</v>
      </c>
      <c r="D107" s="7">
        <v>18532140739</v>
      </c>
      <c r="E107" s="7">
        <v>0</v>
      </c>
      <c r="F107" s="4">
        <f t="shared" si="63"/>
        <v>18532140739</v>
      </c>
      <c r="G107" s="8">
        <f t="shared" si="49"/>
        <v>2.34727</v>
      </c>
      <c r="H107" s="25">
        <v>43500000</v>
      </c>
      <c r="I107" s="6">
        <v>15015.76</v>
      </c>
      <c r="J107" s="4">
        <f t="shared" si="64"/>
        <v>1234179</v>
      </c>
      <c r="K107" s="25">
        <f t="shared" si="65"/>
        <v>2897</v>
      </c>
      <c r="L107" s="4">
        <f t="shared" si="66"/>
        <v>18532140739</v>
      </c>
      <c r="M107" s="4">
        <f t="shared" si="67"/>
        <v>0</v>
      </c>
      <c r="N107" s="4">
        <f t="shared" si="68"/>
        <v>18532140739</v>
      </c>
      <c r="O107" s="4">
        <f t="shared" si="69"/>
        <v>15015.76</v>
      </c>
      <c r="Q107" s="17"/>
    </row>
    <row r="108" spans="1:17">
      <c r="A108" s="3"/>
      <c r="B108" t="s">
        <v>211</v>
      </c>
      <c r="C108" t="s">
        <v>212</v>
      </c>
      <c r="D108" s="7">
        <v>148382320</v>
      </c>
      <c r="E108" s="7">
        <v>13881325</v>
      </c>
      <c r="F108" s="4">
        <f t="shared" si="63"/>
        <v>162263645</v>
      </c>
      <c r="G108" s="8">
        <f t="shared" si="49"/>
        <v>1.8623499999999999</v>
      </c>
      <c r="H108" s="25">
        <v>302191</v>
      </c>
      <c r="I108" s="6">
        <v>44.87</v>
      </c>
      <c r="J108" s="4">
        <f t="shared" si="64"/>
        <v>3616306</v>
      </c>
      <c r="K108" s="25">
        <f t="shared" si="65"/>
        <v>6735</v>
      </c>
      <c r="L108" s="4">
        <f t="shared" si="66"/>
        <v>148382320</v>
      </c>
      <c r="M108" s="4">
        <f t="shared" si="67"/>
        <v>13881325</v>
      </c>
      <c r="N108" s="4">
        <f t="shared" si="68"/>
        <v>162263645</v>
      </c>
      <c r="O108" s="4">
        <f t="shared" si="69"/>
        <v>44.87</v>
      </c>
      <c r="Q108" s="17"/>
    </row>
    <row r="109" spans="1:17">
      <c r="A109" s="3"/>
      <c r="B109" t="s">
        <v>213</v>
      </c>
      <c r="C109" t="s">
        <v>214</v>
      </c>
      <c r="D109" s="7">
        <v>49987952856</v>
      </c>
      <c r="E109" s="7">
        <v>0</v>
      </c>
      <c r="F109" s="4">
        <f t="shared" si="63"/>
        <v>49987952856</v>
      </c>
      <c r="G109" s="8">
        <f t="shared" si="49"/>
        <v>1.19929</v>
      </c>
      <c r="H109" s="25">
        <v>59949811</v>
      </c>
      <c r="I109" s="6">
        <v>18788.999999999996</v>
      </c>
      <c r="J109" s="4">
        <f t="shared" si="64"/>
        <v>2660490</v>
      </c>
      <c r="K109" s="25">
        <f t="shared" si="65"/>
        <v>3191</v>
      </c>
      <c r="L109" s="4">
        <f t="shared" si="66"/>
        <v>49987952856</v>
      </c>
      <c r="M109" s="4">
        <f t="shared" si="67"/>
        <v>0</v>
      </c>
      <c r="N109" s="4">
        <f t="shared" si="68"/>
        <v>49987952856</v>
      </c>
      <c r="O109" s="4">
        <f t="shared" si="69"/>
        <v>18788.999999999996</v>
      </c>
      <c r="Q109" s="17"/>
    </row>
    <row r="110" spans="1:17">
      <c r="A110" s="3"/>
      <c r="B110" t="s">
        <v>215</v>
      </c>
      <c r="C110" t="s">
        <v>216</v>
      </c>
      <c r="D110" s="7">
        <v>3283572960</v>
      </c>
      <c r="E110" s="7">
        <v>0</v>
      </c>
      <c r="F110" s="4">
        <f t="shared" si="63"/>
        <v>3283572960</v>
      </c>
      <c r="G110" s="8">
        <f t="shared" si="49"/>
        <v>3.3954900000000001</v>
      </c>
      <c r="H110" s="25">
        <v>11149349</v>
      </c>
      <c r="I110" s="6">
        <v>3025.9500000000003</v>
      </c>
      <c r="J110" s="4">
        <f t="shared" si="64"/>
        <v>1085138</v>
      </c>
      <c r="K110" s="25">
        <f t="shared" si="65"/>
        <v>3685</v>
      </c>
      <c r="L110" s="4">
        <f t="shared" si="66"/>
        <v>3283572960</v>
      </c>
      <c r="M110" s="4">
        <f t="shared" si="67"/>
        <v>0</v>
      </c>
      <c r="N110" s="4">
        <f t="shared" si="68"/>
        <v>3283572960</v>
      </c>
      <c r="O110" s="4">
        <f t="shared" si="69"/>
        <v>3025.9500000000003</v>
      </c>
      <c r="Q110" s="17"/>
    </row>
    <row r="111" spans="1:17">
      <c r="A111" s="3"/>
      <c r="B111" t="s">
        <v>217</v>
      </c>
      <c r="C111" t="s">
        <v>218</v>
      </c>
      <c r="D111" s="7">
        <v>3301043018</v>
      </c>
      <c r="E111" s="7">
        <v>15467694</v>
      </c>
      <c r="F111" s="4">
        <f t="shared" si="63"/>
        <v>3316510712</v>
      </c>
      <c r="G111" s="8">
        <f t="shared" si="49"/>
        <v>2.5168200000000001</v>
      </c>
      <c r="H111" s="25">
        <v>8347059</v>
      </c>
      <c r="I111" s="6">
        <v>3111.8799999999997</v>
      </c>
      <c r="J111" s="4">
        <f t="shared" si="64"/>
        <v>1065758</v>
      </c>
      <c r="K111" s="25">
        <f t="shared" si="65"/>
        <v>2682</v>
      </c>
      <c r="L111" s="4">
        <f t="shared" si="66"/>
        <v>3301043018</v>
      </c>
      <c r="M111" s="4">
        <f t="shared" si="67"/>
        <v>15467694</v>
      </c>
      <c r="N111" s="4">
        <f t="shared" si="68"/>
        <v>3316510712</v>
      </c>
      <c r="O111" s="4">
        <f t="shared" si="69"/>
        <v>3111.8799999999997</v>
      </c>
      <c r="Q111" s="17"/>
    </row>
    <row r="112" spans="1:17">
      <c r="A112" s="3"/>
      <c r="B112" t="s">
        <v>219</v>
      </c>
      <c r="C112" t="s">
        <v>220</v>
      </c>
      <c r="D112" s="7">
        <v>10057180428</v>
      </c>
      <c r="E112" s="7">
        <v>309501</v>
      </c>
      <c r="F112" s="4">
        <f t="shared" si="63"/>
        <v>10057489929</v>
      </c>
      <c r="G112" s="8">
        <f t="shared" si="49"/>
        <v>3.8705699999999998</v>
      </c>
      <c r="H112" s="25">
        <v>38928213</v>
      </c>
      <c r="I112" s="6">
        <v>14816.849999999999</v>
      </c>
      <c r="J112" s="4">
        <f t="shared" si="64"/>
        <v>678787</v>
      </c>
      <c r="K112" s="25">
        <f t="shared" si="65"/>
        <v>2627</v>
      </c>
      <c r="L112" s="4">
        <f t="shared" si="66"/>
        <v>10057180428</v>
      </c>
      <c r="M112" s="4">
        <f t="shared" si="67"/>
        <v>309501</v>
      </c>
      <c r="N112" s="4">
        <f t="shared" si="68"/>
        <v>10057489929</v>
      </c>
      <c r="O112" s="4">
        <f t="shared" si="69"/>
        <v>14816.849999999999</v>
      </c>
      <c r="Q112" s="17"/>
    </row>
    <row r="113" spans="1:17">
      <c r="A113" s="3"/>
      <c r="B113" t="s">
        <v>221</v>
      </c>
      <c r="C113" t="s">
        <v>222</v>
      </c>
      <c r="D113" s="7">
        <v>5444874488</v>
      </c>
      <c r="E113" s="7">
        <v>7884171</v>
      </c>
      <c r="F113" s="4">
        <f t="shared" si="63"/>
        <v>5452758659</v>
      </c>
      <c r="G113" s="8">
        <f t="shared" si="49"/>
        <v>3.1159400000000002</v>
      </c>
      <c r="H113" s="25">
        <v>16990466</v>
      </c>
      <c r="I113" s="6">
        <v>7643.4199999999992</v>
      </c>
      <c r="J113" s="4">
        <f t="shared" si="64"/>
        <v>713393</v>
      </c>
      <c r="K113" s="25">
        <f t="shared" si="65"/>
        <v>2223</v>
      </c>
      <c r="L113" s="4">
        <f t="shared" si="66"/>
        <v>5444874488</v>
      </c>
      <c r="M113" s="4">
        <f t="shared" si="67"/>
        <v>7884171</v>
      </c>
      <c r="N113" s="4">
        <f t="shared" si="68"/>
        <v>5452758659</v>
      </c>
      <c r="O113" s="4">
        <f t="shared" si="69"/>
        <v>7643.4199999999992</v>
      </c>
      <c r="Q113" s="17"/>
    </row>
    <row r="114" spans="1:17">
      <c r="A114" s="3"/>
      <c r="B114" t="s">
        <v>223</v>
      </c>
      <c r="C114" t="s">
        <v>224</v>
      </c>
      <c r="D114" s="7">
        <v>7235149599</v>
      </c>
      <c r="E114" s="7">
        <v>35945191</v>
      </c>
      <c r="F114" s="4">
        <f t="shared" si="63"/>
        <v>7271094790</v>
      </c>
      <c r="G114" s="8">
        <f t="shared" si="49"/>
        <v>2.2692600000000001</v>
      </c>
      <c r="H114" s="25">
        <v>16500000</v>
      </c>
      <c r="I114" s="6">
        <v>6291.92</v>
      </c>
      <c r="J114" s="4">
        <f t="shared" si="64"/>
        <v>1155624</v>
      </c>
      <c r="K114" s="25">
        <f t="shared" si="65"/>
        <v>2622</v>
      </c>
      <c r="L114" s="4">
        <f t="shared" si="66"/>
        <v>7235149599</v>
      </c>
      <c r="M114" s="4">
        <f t="shared" si="67"/>
        <v>35945191</v>
      </c>
      <c r="N114" s="4">
        <f t="shared" si="68"/>
        <v>7271094790</v>
      </c>
      <c r="O114" s="4">
        <f t="shared" si="69"/>
        <v>6291.92</v>
      </c>
      <c r="Q114" s="17"/>
    </row>
    <row r="115" spans="1:17">
      <c r="A115" s="3"/>
      <c r="B115" t="s">
        <v>225</v>
      </c>
      <c r="C115" t="s">
        <v>226</v>
      </c>
      <c r="D115" s="7">
        <v>24321007434</v>
      </c>
      <c r="E115" s="7">
        <v>4403468</v>
      </c>
      <c r="F115" s="4">
        <f t="shared" si="63"/>
        <v>24325410902</v>
      </c>
      <c r="G115" s="8">
        <f t="shared" si="49"/>
        <v>1.9060999999999999</v>
      </c>
      <c r="H115" s="25">
        <v>46366656</v>
      </c>
      <c r="I115" s="6">
        <v>18389.5</v>
      </c>
      <c r="J115" s="4">
        <f t="shared" si="64"/>
        <v>1322788</v>
      </c>
      <c r="K115" s="25">
        <f t="shared" si="65"/>
        <v>2521</v>
      </c>
      <c r="L115" s="4">
        <f t="shared" si="66"/>
        <v>24321007434</v>
      </c>
      <c r="M115" s="4">
        <f t="shared" si="67"/>
        <v>4403468</v>
      </c>
      <c r="N115" s="4">
        <f t="shared" si="68"/>
        <v>24325410902</v>
      </c>
      <c r="O115" s="4">
        <f t="shared" si="69"/>
        <v>18389.5</v>
      </c>
      <c r="Q115" s="17"/>
    </row>
    <row r="116" spans="1:17">
      <c r="A116" s="3"/>
      <c r="B116" t="s">
        <v>227</v>
      </c>
      <c r="C116" t="s">
        <v>228</v>
      </c>
      <c r="D116" s="7">
        <v>10496454107</v>
      </c>
      <c r="E116" s="7">
        <v>25</v>
      </c>
      <c r="F116" s="4">
        <f t="shared" si="63"/>
        <v>10496454132</v>
      </c>
      <c r="G116" s="8">
        <f t="shared" si="49"/>
        <v>2.33412</v>
      </c>
      <c r="H116" s="25">
        <v>24500000</v>
      </c>
      <c r="I116" s="6">
        <v>8826.2000000000007</v>
      </c>
      <c r="J116" s="4">
        <f t="shared" si="64"/>
        <v>1189238</v>
      </c>
      <c r="K116" s="25">
        <f t="shared" si="65"/>
        <v>2776</v>
      </c>
      <c r="L116" s="4">
        <f t="shared" si="66"/>
        <v>10496454107</v>
      </c>
      <c r="M116" s="4">
        <f t="shared" si="67"/>
        <v>25</v>
      </c>
      <c r="N116" s="4">
        <f t="shared" si="68"/>
        <v>10496454132</v>
      </c>
      <c r="O116" s="4">
        <f t="shared" si="69"/>
        <v>8826.2000000000007</v>
      </c>
      <c r="Q116" s="17"/>
    </row>
    <row r="117" spans="1:17">
      <c r="A117" s="3"/>
      <c r="B117" t="s">
        <v>229</v>
      </c>
      <c r="C117" t="s">
        <v>230</v>
      </c>
      <c r="D117" s="7">
        <v>46902998283</v>
      </c>
      <c r="E117" s="7">
        <v>183046</v>
      </c>
      <c r="F117" s="4">
        <f t="shared" si="63"/>
        <v>46903181329</v>
      </c>
      <c r="G117" s="8">
        <f t="shared" si="49"/>
        <v>1.3836999999999999</v>
      </c>
      <c r="H117" s="25">
        <v>64900000</v>
      </c>
      <c r="I117" s="6">
        <v>25885.399999999998</v>
      </c>
      <c r="J117" s="4">
        <f t="shared" si="64"/>
        <v>1811955</v>
      </c>
      <c r="K117" s="25">
        <f t="shared" si="65"/>
        <v>2507</v>
      </c>
      <c r="L117" s="4">
        <f t="shared" si="66"/>
        <v>46902998283</v>
      </c>
      <c r="M117" s="4">
        <f t="shared" si="67"/>
        <v>183046</v>
      </c>
      <c r="N117" s="4">
        <f t="shared" si="68"/>
        <v>46903181329</v>
      </c>
      <c r="O117" s="4">
        <f t="shared" si="69"/>
        <v>25885.399999999998</v>
      </c>
      <c r="Q117" s="17"/>
    </row>
    <row r="118" spans="1:17">
      <c r="A118" s="3"/>
      <c r="B118" t="s">
        <v>231</v>
      </c>
      <c r="C118" t="s">
        <v>232</v>
      </c>
      <c r="D118" s="7">
        <v>19757012539</v>
      </c>
      <c r="E118" s="7">
        <v>389529</v>
      </c>
      <c r="F118" s="4">
        <f t="shared" si="63"/>
        <v>19757402068</v>
      </c>
      <c r="G118" s="8">
        <f t="shared" si="49"/>
        <v>3.5911300000000002</v>
      </c>
      <c r="H118" s="25">
        <v>70951451</v>
      </c>
      <c r="I118" s="6">
        <v>26842.01</v>
      </c>
      <c r="J118" s="4">
        <f t="shared" si="64"/>
        <v>736063</v>
      </c>
      <c r="K118" s="25">
        <f t="shared" si="65"/>
        <v>2643</v>
      </c>
      <c r="L118" s="4">
        <f t="shared" si="66"/>
        <v>19757012539</v>
      </c>
      <c r="M118" s="4">
        <f t="shared" si="67"/>
        <v>389529</v>
      </c>
      <c r="N118" s="4">
        <f t="shared" si="68"/>
        <v>19757402068</v>
      </c>
      <c r="O118" s="4">
        <f t="shared" si="69"/>
        <v>26842.01</v>
      </c>
      <c r="Q118" s="17"/>
    </row>
    <row r="119" spans="1:17">
      <c r="A119" s="3"/>
      <c r="B119" t="s">
        <v>233</v>
      </c>
      <c r="C119" t="s">
        <v>234</v>
      </c>
      <c r="D119" s="7">
        <v>24545682463</v>
      </c>
      <c r="E119" s="7">
        <v>267675</v>
      </c>
      <c r="F119" s="4">
        <f t="shared" si="63"/>
        <v>24545950138</v>
      </c>
      <c r="G119" s="8">
        <f t="shared" si="49"/>
        <v>2.0166300000000001</v>
      </c>
      <c r="H119" s="25">
        <v>49500000</v>
      </c>
      <c r="I119" s="6">
        <v>19995.669999999998</v>
      </c>
      <c r="J119" s="4">
        <f t="shared" si="64"/>
        <v>1227563</v>
      </c>
      <c r="K119" s="25">
        <f t="shared" si="65"/>
        <v>2476</v>
      </c>
      <c r="L119" s="4">
        <f t="shared" si="66"/>
        <v>24545682463</v>
      </c>
      <c r="M119" s="4">
        <f t="shared" si="67"/>
        <v>267675</v>
      </c>
      <c r="N119" s="4">
        <f t="shared" si="68"/>
        <v>24545950138</v>
      </c>
      <c r="O119" s="4">
        <f t="shared" si="69"/>
        <v>19995.669999999998</v>
      </c>
      <c r="Q119" s="17"/>
    </row>
    <row r="120" spans="1:17">
      <c r="A120" s="3"/>
      <c r="B120" t="s">
        <v>235</v>
      </c>
      <c r="C120" t="s">
        <v>236</v>
      </c>
      <c r="D120" s="7">
        <v>3125320864</v>
      </c>
      <c r="E120" s="7">
        <v>305064</v>
      </c>
      <c r="F120" s="4">
        <f>D120+E120</f>
        <v>3125625928</v>
      </c>
      <c r="G120" s="8">
        <f t="shared" si="49"/>
        <v>3.6344799999999999</v>
      </c>
      <c r="H120" s="25">
        <v>11360018</v>
      </c>
      <c r="I120" s="6">
        <v>4931.7000000000007</v>
      </c>
      <c r="J120" s="4">
        <f>ROUND(F120/I120,0)</f>
        <v>633783</v>
      </c>
      <c r="K120" s="25">
        <f>ROUND(H120/I120,0)</f>
        <v>2303</v>
      </c>
      <c r="L120" s="4">
        <f t="shared" ref="L120:N124" si="70">IF($H120&gt;0,D120,0)</f>
        <v>3125320864</v>
      </c>
      <c r="M120" s="4">
        <f t="shared" si="70"/>
        <v>305064</v>
      </c>
      <c r="N120" s="4">
        <f t="shared" si="70"/>
        <v>3125625928</v>
      </c>
      <c r="O120" s="4">
        <f>IF($H120&gt;0,I120,0)</f>
        <v>4931.7000000000007</v>
      </c>
      <c r="Q120" s="17"/>
    </row>
    <row r="121" spans="1:17">
      <c r="A121" s="3"/>
      <c r="B121" t="s">
        <v>237</v>
      </c>
      <c r="C121" t="s">
        <v>238</v>
      </c>
      <c r="D121" s="7">
        <v>6180377156</v>
      </c>
      <c r="E121" s="7">
        <v>942204</v>
      </c>
      <c r="F121" s="4">
        <f>D121+E121</f>
        <v>6181319360</v>
      </c>
      <c r="G121" s="8">
        <f t="shared" si="49"/>
        <v>1.55307</v>
      </c>
      <c r="H121" s="25">
        <v>9600000</v>
      </c>
      <c r="I121" s="6">
        <v>3715.01</v>
      </c>
      <c r="J121" s="4">
        <f>ROUND(F121/I121,0)</f>
        <v>1663877</v>
      </c>
      <c r="K121" s="25">
        <f>ROUND(H121/I121,0)</f>
        <v>2584</v>
      </c>
      <c r="L121" s="4">
        <f t="shared" si="70"/>
        <v>6180377156</v>
      </c>
      <c r="M121" s="4">
        <f t="shared" si="70"/>
        <v>942204</v>
      </c>
      <c r="N121" s="4">
        <f t="shared" si="70"/>
        <v>6181319360</v>
      </c>
      <c r="O121" s="4">
        <f>IF($H121&gt;0,I121,0)</f>
        <v>3715.01</v>
      </c>
      <c r="Q121" s="17"/>
    </row>
    <row r="122" spans="1:17">
      <c r="A122" s="3"/>
      <c r="B122" t="s">
        <v>239</v>
      </c>
      <c r="C122" t="s">
        <v>240</v>
      </c>
      <c r="D122" s="7">
        <v>6089661054</v>
      </c>
      <c r="E122" s="7">
        <v>4092357</v>
      </c>
      <c r="F122" s="4">
        <f>D122+E122</f>
        <v>6093753411</v>
      </c>
      <c r="G122" s="8">
        <f t="shared" si="49"/>
        <v>2.7815400000000001</v>
      </c>
      <c r="H122" s="25">
        <v>16950000</v>
      </c>
      <c r="I122" s="6">
        <v>5755.0800000000008</v>
      </c>
      <c r="J122" s="4">
        <f>ROUND(F122/I122,0)</f>
        <v>1058848</v>
      </c>
      <c r="K122" s="25">
        <f>ROUND(H122/I122,0)</f>
        <v>2945</v>
      </c>
      <c r="L122" s="4">
        <f t="shared" si="70"/>
        <v>6089661054</v>
      </c>
      <c r="M122" s="4">
        <f t="shared" si="70"/>
        <v>4092357</v>
      </c>
      <c r="N122" s="4">
        <f t="shared" si="70"/>
        <v>6093753411</v>
      </c>
      <c r="O122" s="4">
        <f>IF($H122&gt;0,I122,0)</f>
        <v>5755.0800000000008</v>
      </c>
      <c r="Q122" s="17"/>
    </row>
    <row r="123" spans="1:17">
      <c r="A123" s="3"/>
      <c r="B123" t="s">
        <v>241</v>
      </c>
      <c r="C123" t="s">
        <v>242</v>
      </c>
      <c r="D123" s="7">
        <v>6361289527</v>
      </c>
      <c r="E123" s="7">
        <v>8904011</v>
      </c>
      <c r="F123" s="4">
        <f>D123+E123</f>
        <v>6370193538</v>
      </c>
      <c r="G123" s="8">
        <f t="shared" si="49"/>
        <v>3.2652100000000002</v>
      </c>
      <c r="H123" s="25">
        <v>20800000</v>
      </c>
      <c r="I123" s="6">
        <v>10592.980000000001</v>
      </c>
      <c r="J123" s="4">
        <f>ROUND(F123/I123,0)</f>
        <v>601360</v>
      </c>
      <c r="K123" s="25">
        <f>ROUND(H123/I123,0)</f>
        <v>1964</v>
      </c>
      <c r="L123" s="4">
        <f t="shared" si="70"/>
        <v>6361289527</v>
      </c>
      <c r="M123" s="4">
        <f t="shared" si="70"/>
        <v>8904011</v>
      </c>
      <c r="N123" s="4">
        <f t="shared" si="70"/>
        <v>6370193538</v>
      </c>
      <c r="O123" s="4">
        <f>IF($H123&gt;0,I123,0)</f>
        <v>10592.980000000001</v>
      </c>
      <c r="Q123" s="17"/>
    </row>
    <row r="124" spans="1:17">
      <c r="A124" s="3"/>
      <c r="B124" t="s">
        <v>243</v>
      </c>
      <c r="C124" t="s">
        <v>244</v>
      </c>
      <c r="D124" s="7">
        <v>6313468593</v>
      </c>
      <c r="E124" s="7">
        <v>6505955</v>
      </c>
      <c r="F124" s="4">
        <f>D124+E124</f>
        <v>6319974548</v>
      </c>
      <c r="G124" s="8">
        <f t="shared" si="49"/>
        <v>3.5838800000000002</v>
      </c>
      <c r="H124" s="25">
        <v>22650000</v>
      </c>
      <c r="I124" s="6">
        <v>9219.1999999999989</v>
      </c>
      <c r="J124" s="4">
        <f>ROUND(F124/I124,0)</f>
        <v>685523</v>
      </c>
      <c r="K124" s="25">
        <f>ROUND(H124/I124,0)</f>
        <v>2457</v>
      </c>
      <c r="L124" s="4">
        <f t="shared" si="70"/>
        <v>6313468593</v>
      </c>
      <c r="M124" s="4">
        <f t="shared" si="70"/>
        <v>6505955</v>
      </c>
      <c r="N124" s="4">
        <f t="shared" si="70"/>
        <v>6319974548</v>
      </c>
      <c r="O124" s="4">
        <f>IF($H124&gt;0,I124,0)</f>
        <v>9219.1999999999989</v>
      </c>
      <c r="Q124" s="17"/>
    </row>
    <row r="125" spans="1:17">
      <c r="A125" s="3"/>
      <c r="B125" t="s">
        <v>245</v>
      </c>
      <c r="C125" t="s">
        <v>246</v>
      </c>
      <c r="D125" s="7">
        <v>106713070</v>
      </c>
      <c r="E125" s="7">
        <v>44856.5</v>
      </c>
      <c r="F125" s="4">
        <f t="shared" ref="F125:F130" si="71">D125+E125</f>
        <v>106757926.5</v>
      </c>
      <c r="G125" s="8">
        <f t="shared" si="49"/>
        <v>2.3417500000000002</v>
      </c>
      <c r="H125" s="25">
        <v>250000</v>
      </c>
      <c r="I125" s="6">
        <v>81.3</v>
      </c>
      <c r="J125" s="4">
        <f t="shared" ref="J125:J130" si="72">ROUND(F125/I125,0)</f>
        <v>1313136</v>
      </c>
      <c r="K125" s="25">
        <f t="shared" ref="K125:K130" si="73">ROUND(H125/I125,0)</f>
        <v>3075</v>
      </c>
      <c r="L125" s="4">
        <f t="shared" ref="L125:N130" si="74">IF($H125&gt;0,D125,0)</f>
        <v>106713070</v>
      </c>
      <c r="M125" s="4">
        <f t="shared" si="74"/>
        <v>44856.5</v>
      </c>
      <c r="N125" s="4">
        <f t="shared" si="74"/>
        <v>106757926.5</v>
      </c>
      <c r="O125" s="4">
        <f t="shared" ref="O125:O130" si="75">IF($H125&gt;0,I125,0)</f>
        <v>81.3</v>
      </c>
      <c r="Q125" s="17"/>
    </row>
    <row r="126" spans="1:17">
      <c r="A126" s="3"/>
      <c r="B126" t="s">
        <v>247</v>
      </c>
      <c r="C126" t="s">
        <v>248</v>
      </c>
      <c r="D126" s="7">
        <v>485927343</v>
      </c>
      <c r="E126" s="7">
        <v>8249464</v>
      </c>
      <c r="F126" s="4">
        <f t="shared" si="71"/>
        <v>494176807</v>
      </c>
      <c r="G126" s="8">
        <f t="shared" si="49"/>
        <v>1.0016700000000001</v>
      </c>
      <c r="H126" s="25">
        <v>495000</v>
      </c>
      <c r="I126" s="6">
        <v>108.65</v>
      </c>
      <c r="J126" s="4">
        <f t="shared" si="72"/>
        <v>4548337</v>
      </c>
      <c r="K126" s="25">
        <f t="shared" si="73"/>
        <v>4556</v>
      </c>
      <c r="L126" s="4">
        <f t="shared" si="74"/>
        <v>485927343</v>
      </c>
      <c r="M126" s="4">
        <f t="shared" si="74"/>
        <v>8249464</v>
      </c>
      <c r="N126" s="4">
        <f t="shared" si="74"/>
        <v>494176807</v>
      </c>
      <c r="O126" s="4">
        <f t="shared" si="75"/>
        <v>108.65</v>
      </c>
      <c r="Q126" s="17"/>
    </row>
    <row r="127" spans="1:17">
      <c r="A127" s="3"/>
      <c r="B127" t="s">
        <v>249</v>
      </c>
      <c r="C127" t="s">
        <v>250</v>
      </c>
      <c r="D127" s="7">
        <v>228609668</v>
      </c>
      <c r="E127" s="7">
        <v>3063747.2</v>
      </c>
      <c r="F127" s="4">
        <f t="shared" si="71"/>
        <v>231673415.19999999</v>
      </c>
      <c r="G127" s="8">
        <f t="shared" si="49"/>
        <v>2.5905499999999999</v>
      </c>
      <c r="H127" s="25">
        <v>600162</v>
      </c>
      <c r="I127" s="6">
        <v>92.31</v>
      </c>
      <c r="J127" s="4">
        <f t="shared" si="72"/>
        <v>2509733</v>
      </c>
      <c r="K127" s="25">
        <f t="shared" si="73"/>
        <v>6502</v>
      </c>
      <c r="L127" s="4">
        <f t="shared" si="74"/>
        <v>228609668</v>
      </c>
      <c r="M127" s="4">
        <f t="shared" si="74"/>
        <v>3063747.2</v>
      </c>
      <c r="N127" s="4">
        <f t="shared" si="74"/>
        <v>231673415.19999999</v>
      </c>
      <c r="O127" s="4">
        <f t="shared" si="75"/>
        <v>92.31</v>
      </c>
      <c r="Q127" s="17"/>
    </row>
    <row r="128" spans="1:17">
      <c r="A128" s="3"/>
      <c r="B128" t="s">
        <v>251</v>
      </c>
      <c r="C128" t="s">
        <v>252</v>
      </c>
      <c r="D128" s="7">
        <v>2247067087</v>
      </c>
      <c r="E128" s="7">
        <v>3718752.8000000003</v>
      </c>
      <c r="F128" s="4">
        <f t="shared" si="71"/>
        <v>2250785839.8000002</v>
      </c>
      <c r="G128" s="8">
        <f t="shared" si="49"/>
        <v>3.29359</v>
      </c>
      <c r="H128" s="25">
        <v>7413172</v>
      </c>
      <c r="I128" s="6">
        <v>2929.77</v>
      </c>
      <c r="J128" s="4">
        <f t="shared" si="72"/>
        <v>768247</v>
      </c>
      <c r="K128" s="25">
        <f t="shared" si="73"/>
        <v>2530</v>
      </c>
      <c r="L128" s="4">
        <f t="shared" si="74"/>
        <v>2247067087</v>
      </c>
      <c r="M128" s="4">
        <f t="shared" si="74"/>
        <v>3718752.8000000003</v>
      </c>
      <c r="N128" s="4">
        <f t="shared" si="74"/>
        <v>2250785839.8000002</v>
      </c>
      <c r="O128" s="4">
        <f t="shared" si="75"/>
        <v>2929.77</v>
      </c>
      <c r="Q128" s="17"/>
    </row>
    <row r="129" spans="1:17">
      <c r="A129" s="3"/>
      <c r="B129" t="s">
        <v>253</v>
      </c>
      <c r="C129" t="s">
        <v>254</v>
      </c>
      <c r="D129" s="7">
        <v>697320590</v>
      </c>
      <c r="E129" s="7">
        <v>335418</v>
      </c>
      <c r="F129" s="4">
        <f t="shared" si="71"/>
        <v>697656008</v>
      </c>
      <c r="G129" s="8">
        <f t="shared" si="49"/>
        <v>2.0196200000000002</v>
      </c>
      <c r="H129" s="25">
        <v>1409000</v>
      </c>
      <c r="I129" s="6">
        <v>647.44999999999993</v>
      </c>
      <c r="J129" s="4">
        <f t="shared" si="72"/>
        <v>1077544</v>
      </c>
      <c r="K129" s="25">
        <f t="shared" si="73"/>
        <v>2176</v>
      </c>
      <c r="L129" s="4">
        <f t="shared" si="74"/>
        <v>697320590</v>
      </c>
      <c r="M129" s="4">
        <f t="shared" si="74"/>
        <v>335418</v>
      </c>
      <c r="N129" s="4">
        <f t="shared" si="74"/>
        <v>697656008</v>
      </c>
      <c r="O129" s="4">
        <f t="shared" si="75"/>
        <v>647.44999999999993</v>
      </c>
      <c r="Q129" s="17"/>
    </row>
    <row r="130" spans="1:17">
      <c r="A130" s="3"/>
      <c r="B130" t="s">
        <v>255</v>
      </c>
      <c r="C130" t="s">
        <v>256</v>
      </c>
      <c r="D130" s="7">
        <v>2227721878</v>
      </c>
      <c r="E130" s="7">
        <v>7720964.8000000007</v>
      </c>
      <c r="F130" s="4">
        <f t="shared" si="71"/>
        <v>2235442842.8000002</v>
      </c>
      <c r="G130" s="8">
        <f t="shared" si="49"/>
        <v>0.99309000000000003</v>
      </c>
      <c r="H130" s="25">
        <v>2220000</v>
      </c>
      <c r="I130" s="6">
        <v>889.85</v>
      </c>
      <c r="J130" s="4">
        <f t="shared" si="72"/>
        <v>2512157</v>
      </c>
      <c r="K130" s="25">
        <f t="shared" si="73"/>
        <v>2495</v>
      </c>
      <c r="L130" s="4">
        <f t="shared" si="74"/>
        <v>2227721878</v>
      </c>
      <c r="M130" s="4">
        <f t="shared" si="74"/>
        <v>7720964.8000000007</v>
      </c>
      <c r="N130" s="4">
        <f t="shared" si="74"/>
        <v>2235442842.8000002</v>
      </c>
      <c r="O130" s="4">
        <f t="shared" si="75"/>
        <v>889.85</v>
      </c>
      <c r="Q130" s="17"/>
    </row>
    <row r="131" spans="1:17">
      <c r="A131" s="3"/>
      <c r="B131" t="s">
        <v>257</v>
      </c>
      <c r="C131" t="s">
        <v>258</v>
      </c>
      <c r="D131" s="7">
        <v>47749976</v>
      </c>
      <c r="E131" s="7">
        <v>0</v>
      </c>
      <c r="F131" s="4">
        <f t="shared" ref="F131:F140" si="76">D131+E131</f>
        <v>47749976</v>
      </c>
      <c r="G131" s="8">
        <f t="shared" si="49"/>
        <v>0</v>
      </c>
      <c r="H131" s="25">
        <v>0</v>
      </c>
      <c r="I131" s="6">
        <v>85.62</v>
      </c>
      <c r="J131" s="4">
        <f t="shared" ref="J131:J140" si="77">ROUND(F131/I131,0)</f>
        <v>557697</v>
      </c>
      <c r="K131" s="25">
        <f t="shared" ref="K131:K140" si="78">ROUND(H131/I131,0)</f>
        <v>0</v>
      </c>
      <c r="L131" s="4">
        <f t="shared" ref="L131:L140" si="79">IF($H131&gt;0,D131,0)</f>
        <v>0</v>
      </c>
      <c r="M131" s="4">
        <f t="shared" ref="M131:M140" si="80">IF($H131&gt;0,E131,0)</f>
        <v>0</v>
      </c>
      <c r="N131" s="4">
        <f t="shared" ref="N131:N140" si="81">IF($H131&gt;0,F131,0)</f>
        <v>0</v>
      </c>
      <c r="O131" s="4">
        <f t="shared" ref="O131:O140" si="82">IF($H131&gt;0,I131,0)</f>
        <v>0</v>
      </c>
      <c r="Q131" s="17"/>
    </row>
    <row r="132" spans="1:17">
      <c r="A132" s="3"/>
      <c r="B132" t="s">
        <v>259</v>
      </c>
      <c r="C132" t="s">
        <v>260</v>
      </c>
      <c r="D132" s="7">
        <v>457315042</v>
      </c>
      <c r="E132" s="7">
        <v>24487</v>
      </c>
      <c r="F132" s="4">
        <f t="shared" si="76"/>
        <v>457339529</v>
      </c>
      <c r="G132" s="8">
        <f t="shared" si="49"/>
        <v>0.32797999999999999</v>
      </c>
      <c r="H132" s="25">
        <v>150000</v>
      </c>
      <c r="I132" s="6">
        <v>83</v>
      </c>
      <c r="J132" s="4">
        <f t="shared" si="77"/>
        <v>5510115</v>
      </c>
      <c r="K132" s="25">
        <f t="shared" si="78"/>
        <v>1807</v>
      </c>
      <c r="L132" s="4">
        <f t="shared" si="79"/>
        <v>457315042</v>
      </c>
      <c r="M132" s="4">
        <f t="shared" si="80"/>
        <v>24487</v>
      </c>
      <c r="N132" s="4">
        <f t="shared" si="81"/>
        <v>457339529</v>
      </c>
      <c r="O132" s="4">
        <f t="shared" si="82"/>
        <v>83</v>
      </c>
      <c r="Q132" s="17"/>
    </row>
    <row r="133" spans="1:17">
      <c r="A133" s="3"/>
      <c r="B133" t="s">
        <v>261</v>
      </c>
      <c r="C133" t="s">
        <v>262</v>
      </c>
      <c r="D133" s="7">
        <v>164092975</v>
      </c>
      <c r="E133" s="7">
        <v>0</v>
      </c>
      <c r="F133" s="4">
        <f t="shared" si="76"/>
        <v>164092975</v>
      </c>
      <c r="G133" s="8">
        <f t="shared" si="49"/>
        <v>2.3512900000000001</v>
      </c>
      <c r="H133" s="25">
        <v>385830</v>
      </c>
      <c r="I133" s="6">
        <v>95.79</v>
      </c>
      <c r="J133" s="4">
        <f t="shared" si="77"/>
        <v>1713049</v>
      </c>
      <c r="K133" s="25">
        <f t="shared" si="78"/>
        <v>4028</v>
      </c>
      <c r="L133" s="4">
        <f t="shared" si="79"/>
        <v>164092975</v>
      </c>
      <c r="M133" s="4">
        <f t="shared" si="80"/>
        <v>0</v>
      </c>
      <c r="N133" s="4">
        <f t="shared" si="81"/>
        <v>164092975</v>
      </c>
      <c r="O133" s="4">
        <f t="shared" si="82"/>
        <v>95.79</v>
      </c>
      <c r="Q133" s="17"/>
    </row>
    <row r="134" spans="1:17">
      <c r="A134" s="3"/>
      <c r="B134" t="s">
        <v>263</v>
      </c>
      <c r="C134" t="s">
        <v>264</v>
      </c>
      <c r="D134" s="7">
        <v>147644930</v>
      </c>
      <c r="E134" s="7">
        <v>1635125</v>
      </c>
      <c r="F134" s="4">
        <f t="shared" si="76"/>
        <v>149280055</v>
      </c>
      <c r="G134" s="8">
        <f t="shared" si="49"/>
        <v>2.7599100000000001</v>
      </c>
      <c r="H134" s="25">
        <v>412000</v>
      </c>
      <c r="I134" s="6">
        <v>216.87</v>
      </c>
      <c r="J134" s="4">
        <f t="shared" si="77"/>
        <v>688339</v>
      </c>
      <c r="K134" s="25">
        <f t="shared" si="78"/>
        <v>1900</v>
      </c>
      <c r="L134" s="4">
        <f t="shared" si="79"/>
        <v>147644930</v>
      </c>
      <c r="M134" s="4">
        <f t="shared" si="80"/>
        <v>1635125</v>
      </c>
      <c r="N134" s="4">
        <f t="shared" si="81"/>
        <v>149280055</v>
      </c>
      <c r="O134" s="4">
        <f t="shared" si="82"/>
        <v>216.87</v>
      </c>
      <c r="Q134" s="17"/>
    </row>
    <row r="135" spans="1:17">
      <c r="A135" s="3"/>
      <c r="B135" t="s">
        <v>265</v>
      </c>
      <c r="C135" t="s">
        <v>266</v>
      </c>
      <c r="D135" s="7">
        <v>35659316</v>
      </c>
      <c r="E135" s="7">
        <v>1973811</v>
      </c>
      <c r="F135" s="4">
        <f t="shared" si="76"/>
        <v>37633127</v>
      </c>
      <c r="G135" s="8">
        <f t="shared" si="49"/>
        <v>2.9229599999999998</v>
      </c>
      <c r="H135" s="25">
        <v>110000</v>
      </c>
      <c r="I135" s="6">
        <v>64.42</v>
      </c>
      <c r="J135" s="4">
        <f t="shared" si="77"/>
        <v>584184</v>
      </c>
      <c r="K135" s="25">
        <f t="shared" si="78"/>
        <v>1708</v>
      </c>
      <c r="L135" s="4">
        <f t="shared" si="79"/>
        <v>35659316</v>
      </c>
      <c r="M135" s="4">
        <f t="shared" si="80"/>
        <v>1973811</v>
      </c>
      <c r="N135" s="4">
        <f t="shared" si="81"/>
        <v>37633127</v>
      </c>
      <c r="O135" s="4">
        <f t="shared" si="82"/>
        <v>64.42</v>
      </c>
      <c r="Q135" s="17"/>
    </row>
    <row r="136" spans="1:17">
      <c r="A136" s="3"/>
      <c r="B136" t="s">
        <v>267</v>
      </c>
      <c r="C136" t="s">
        <v>268</v>
      </c>
      <c r="D136" s="7">
        <v>36252303</v>
      </c>
      <c r="E136" s="7">
        <v>107145</v>
      </c>
      <c r="F136" s="4">
        <f t="shared" si="76"/>
        <v>36359448</v>
      </c>
      <c r="G136" s="8">
        <f t="shared" si="49"/>
        <v>2.4752900000000002</v>
      </c>
      <c r="H136" s="25">
        <v>90000</v>
      </c>
      <c r="I136" s="6">
        <v>78.260000000000005</v>
      </c>
      <c r="J136" s="4">
        <f t="shared" si="77"/>
        <v>464598</v>
      </c>
      <c r="K136" s="25">
        <f t="shared" si="78"/>
        <v>1150</v>
      </c>
      <c r="L136" s="4">
        <f t="shared" si="79"/>
        <v>36252303</v>
      </c>
      <c r="M136" s="4">
        <f t="shared" si="80"/>
        <v>107145</v>
      </c>
      <c r="N136" s="4">
        <f t="shared" si="81"/>
        <v>36359448</v>
      </c>
      <c r="O136" s="4">
        <f t="shared" si="82"/>
        <v>78.260000000000005</v>
      </c>
      <c r="Q136" s="17"/>
    </row>
    <row r="137" spans="1:17">
      <c r="A137" s="3"/>
      <c r="B137" t="s">
        <v>269</v>
      </c>
      <c r="C137" t="s">
        <v>270</v>
      </c>
      <c r="D137" s="7">
        <v>163612929</v>
      </c>
      <c r="E137" s="7">
        <v>0</v>
      </c>
      <c r="F137" s="4">
        <f t="shared" si="76"/>
        <v>163612929</v>
      </c>
      <c r="G137" s="8">
        <f t="shared" si="49"/>
        <v>0.36671999999999999</v>
      </c>
      <c r="H137" s="25">
        <v>60000</v>
      </c>
      <c r="I137" s="6">
        <v>41.94</v>
      </c>
      <c r="J137" s="4">
        <f t="shared" si="77"/>
        <v>3901119</v>
      </c>
      <c r="K137" s="25">
        <f t="shared" si="78"/>
        <v>1431</v>
      </c>
      <c r="L137" s="4">
        <f t="shared" si="79"/>
        <v>163612929</v>
      </c>
      <c r="M137" s="4">
        <f t="shared" si="80"/>
        <v>0</v>
      </c>
      <c r="N137" s="4">
        <f t="shared" si="81"/>
        <v>163612929</v>
      </c>
      <c r="O137" s="4">
        <f t="shared" si="82"/>
        <v>41.94</v>
      </c>
      <c r="Q137" s="17"/>
    </row>
    <row r="138" spans="1:17">
      <c r="A138" s="3"/>
      <c r="B138" t="s">
        <v>271</v>
      </c>
      <c r="C138" t="s">
        <v>272</v>
      </c>
      <c r="D138" s="7">
        <v>1130375050</v>
      </c>
      <c r="E138" s="7">
        <v>3459186</v>
      </c>
      <c r="F138" s="4">
        <f t="shared" si="76"/>
        <v>1133834236</v>
      </c>
      <c r="G138" s="8">
        <f t="shared" si="49"/>
        <v>2.2799499999999999</v>
      </c>
      <c r="H138" s="25">
        <v>2585091</v>
      </c>
      <c r="I138" s="6">
        <v>875.68</v>
      </c>
      <c r="J138" s="4">
        <f t="shared" si="77"/>
        <v>1294804</v>
      </c>
      <c r="K138" s="25">
        <f t="shared" si="78"/>
        <v>2952</v>
      </c>
      <c r="L138" s="4">
        <f t="shared" si="79"/>
        <v>1130375050</v>
      </c>
      <c r="M138" s="4">
        <f t="shared" si="80"/>
        <v>3459186</v>
      </c>
      <c r="N138" s="4">
        <f t="shared" si="81"/>
        <v>1133834236</v>
      </c>
      <c r="O138" s="4">
        <f t="shared" si="82"/>
        <v>875.68</v>
      </c>
      <c r="Q138" s="17"/>
    </row>
    <row r="139" spans="1:17">
      <c r="A139" s="3"/>
      <c r="B139" t="s">
        <v>273</v>
      </c>
      <c r="C139" t="s">
        <v>274</v>
      </c>
      <c r="D139" s="7">
        <v>1051797982</v>
      </c>
      <c r="E139" s="7">
        <v>1000802</v>
      </c>
      <c r="F139" s="4">
        <f t="shared" si="76"/>
        <v>1052798784</v>
      </c>
      <c r="G139" s="8">
        <f t="shared" si="49"/>
        <v>2.4981</v>
      </c>
      <c r="H139" s="25">
        <v>2630000</v>
      </c>
      <c r="I139" s="6">
        <v>1230.1000000000001</v>
      </c>
      <c r="J139" s="4">
        <f t="shared" si="77"/>
        <v>855864</v>
      </c>
      <c r="K139" s="25">
        <f t="shared" si="78"/>
        <v>2138</v>
      </c>
      <c r="L139" s="4">
        <f t="shared" si="79"/>
        <v>1051797982</v>
      </c>
      <c r="M139" s="4">
        <f t="shared" si="80"/>
        <v>1000802</v>
      </c>
      <c r="N139" s="4">
        <f t="shared" si="81"/>
        <v>1052798784</v>
      </c>
      <c r="O139" s="4">
        <f t="shared" si="82"/>
        <v>1230.1000000000001</v>
      </c>
      <c r="Q139" s="17"/>
    </row>
    <row r="140" spans="1:17">
      <c r="A140" s="3"/>
      <c r="B140" t="s">
        <v>275</v>
      </c>
      <c r="C140" t="s">
        <v>276</v>
      </c>
      <c r="D140" s="7">
        <v>310647876</v>
      </c>
      <c r="E140" s="7">
        <v>353719</v>
      </c>
      <c r="F140" s="4">
        <f t="shared" si="76"/>
        <v>311001595</v>
      </c>
      <c r="G140" s="8">
        <f t="shared" si="49"/>
        <v>2.3922699999999999</v>
      </c>
      <c r="H140" s="25">
        <v>744000</v>
      </c>
      <c r="I140" s="6">
        <v>233.92</v>
      </c>
      <c r="J140" s="4">
        <f t="shared" si="77"/>
        <v>1329521</v>
      </c>
      <c r="K140" s="25">
        <f t="shared" si="78"/>
        <v>3181</v>
      </c>
      <c r="L140" s="4">
        <f t="shared" si="79"/>
        <v>310647876</v>
      </c>
      <c r="M140" s="4">
        <f t="shared" si="80"/>
        <v>353719</v>
      </c>
      <c r="N140" s="4">
        <f t="shared" si="81"/>
        <v>311001595</v>
      </c>
      <c r="O140" s="4">
        <f t="shared" si="82"/>
        <v>233.92</v>
      </c>
      <c r="Q140" s="17"/>
    </row>
    <row r="141" spans="1:17">
      <c r="A141" s="3"/>
      <c r="B141" t="s">
        <v>277</v>
      </c>
      <c r="C141" t="s">
        <v>278</v>
      </c>
      <c r="D141" s="7">
        <v>369013243</v>
      </c>
      <c r="E141" s="7">
        <v>1829859</v>
      </c>
      <c r="F141" s="4">
        <f t="shared" ref="F141:F153" si="83">D141+E141</f>
        <v>370843102</v>
      </c>
      <c r="G141" s="8">
        <f t="shared" ref="G141:G204" si="84">ROUND((H141/F141)*1000,5)</f>
        <v>2.4943200000000001</v>
      </c>
      <c r="H141" s="25">
        <v>925000</v>
      </c>
      <c r="I141" s="6">
        <v>715.4</v>
      </c>
      <c r="J141" s="4">
        <f t="shared" ref="J141:J153" si="85">ROUND(F141/I141,0)</f>
        <v>518372</v>
      </c>
      <c r="K141" s="25">
        <f t="shared" ref="K141:K153" si="86">ROUND(H141/I141,0)</f>
        <v>1293</v>
      </c>
      <c r="L141" s="4">
        <f t="shared" ref="L141:L153" si="87">IF($H141&gt;0,D141,0)</f>
        <v>369013243</v>
      </c>
      <c r="M141" s="4">
        <f t="shared" ref="M141:M153" si="88">IF($H141&gt;0,E141,0)</f>
        <v>1829859</v>
      </c>
      <c r="N141" s="4">
        <f t="shared" ref="N141:N153" si="89">IF($H141&gt;0,F141,0)</f>
        <v>370843102</v>
      </c>
      <c r="O141" s="4">
        <f t="shared" ref="O141:O153" si="90">IF($H141&gt;0,I141,0)</f>
        <v>715.4</v>
      </c>
      <c r="Q141" s="17"/>
    </row>
    <row r="142" spans="1:17">
      <c r="A142" s="3"/>
      <c r="B142" t="s">
        <v>279</v>
      </c>
      <c r="C142" t="s">
        <v>280</v>
      </c>
      <c r="D142" s="7">
        <v>156401694</v>
      </c>
      <c r="E142" s="7">
        <v>877836</v>
      </c>
      <c r="F142" s="4">
        <f t="shared" si="83"/>
        <v>157279530</v>
      </c>
      <c r="G142" s="8">
        <f t="shared" si="84"/>
        <v>1.20804</v>
      </c>
      <c r="H142" s="25">
        <v>190000</v>
      </c>
      <c r="I142" s="6">
        <v>91.65</v>
      </c>
      <c r="J142" s="4">
        <f t="shared" si="85"/>
        <v>1716089</v>
      </c>
      <c r="K142" s="25">
        <f t="shared" si="86"/>
        <v>2073</v>
      </c>
      <c r="L142" s="4">
        <f t="shared" si="87"/>
        <v>156401694</v>
      </c>
      <c r="M142" s="4">
        <f t="shared" si="88"/>
        <v>877836</v>
      </c>
      <c r="N142" s="4">
        <f t="shared" si="89"/>
        <v>157279530</v>
      </c>
      <c r="O142" s="4">
        <f t="shared" si="90"/>
        <v>91.65</v>
      </c>
      <c r="Q142" s="17"/>
    </row>
    <row r="143" spans="1:17">
      <c r="A143" s="3"/>
      <c r="B143" t="s">
        <v>281</v>
      </c>
      <c r="C143" t="s">
        <v>282</v>
      </c>
      <c r="D143" s="7">
        <v>396465673</v>
      </c>
      <c r="E143" s="7">
        <v>46746247</v>
      </c>
      <c r="F143" s="4">
        <f t="shared" si="83"/>
        <v>443211920</v>
      </c>
      <c r="G143" s="8">
        <f t="shared" si="84"/>
        <v>2.08704</v>
      </c>
      <c r="H143" s="25">
        <v>925000</v>
      </c>
      <c r="I143" s="6">
        <v>516.66000000000008</v>
      </c>
      <c r="J143" s="4">
        <f t="shared" si="85"/>
        <v>857841</v>
      </c>
      <c r="K143" s="25">
        <f t="shared" si="86"/>
        <v>1790</v>
      </c>
      <c r="L143" s="4">
        <f t="shared" si="87"/>
        <v>396465673</v>
      </c>
      <c r="M143" s="4">
        <f t="shared" si="88"/>
        <v>46746247</v>
      </c>
      <c r="N143" s="4">
        <f t="shared" si="89"/>
        <v>443211920</v>
      </c>
      <c r="O143" s="4">
        <f t="shared" si="90"/>
        <v>516.66000000000008</v>
      </c>
      <c r="Q143" s="17"/>
    </row>
    <row r="144" spans="1:17">
      <c r="A144" s="3"/>
      <c r="B144" t="s">
        <v>283</v>
      </c>
      <c r="C144" t="s">
        <v>284</v>
      </c>
      <c r="D144" s="7">
        <v>270745738</v>
      </c>
      <c r="E144" s="7">
        <v>51715835</v>
      </c>
      <c r="F144" s="4">
        <f t="shared" si="83"/>
        <v>322461573</v>
      </c>
      <c r="G144" s="8">
        <f t="shared" si="84"/>
        <v>2.3723800000000002</v>
      </c>
      <c r="H144" s="25">
        <v>765000</v>
      </c>
      <c r="I144" s="6">
        <v>309.3</v>
      </c>
      <c r="J144" s="4">
        <f t="shared" si="85"/>
        <v>1042553</v>
      </c>
      <c r="K144" s="25">
        <f t="shared" si="86"/>
        <v>2473</v>
      </c>
      <c r="L144" s="4">
        <f t="shared" si="87"/>
        <v>270745738</v>
      </c>
      <c r="M144" s="4">
        <f t="shared" si="88"/>
        <v>51715835</v>
      </c>
      <c r="N144" s="4">
        <f t="shared" si="89"/>
        <v>322461573</v>
      </c>
      <c r="O144" s="4">
        <f t="shared" si="90"/>
        <v>309.3</v>
      </c>
      <c r="Q144" s="17"/>
    </row>
    <row r="145" spans="1:17">
      <c r="A145" s="3"/>
      <c r="B145" t="s">
        <v>285</v>
      </c>
      <c r="C145" t="s">
        <v>286</v>
      </c>
      <c r="D145" s="7">
        <v>315263293</v>
      </c>
      <c r="E145" s="7">
        <v>13209772</v>
      </c>
      <c r="F145" s="4">
        <f t="shared" si="83"/>
        <v>328473065</v>
      </c>
      <c r="G145" s="8">
        <f t="shared" si="84"/>
        <v>2.0816300000000001</v>
      </c>
      <c r="H145" s="25">
        <v>683760</v>
      </c>
      <c r="I145" s="6">
        <v>574.56999999999994</v>
      </c>
      <c r="J145" s="4">
        <f t="shared" si="85"/>
        <v>571685</v>
      </c>
      <c r="K145" s="25">
        <f t="shared" si="86"/>
        <v>1190</v>
      </c>
      <c r="L145" s="4">
        <f t="shared" si="87"/>
        <v>315263293</v>
      </c>
      <c r="M145" s="4">
        <f t="shared" si="88"/>
        <v>13209772</v>
      </c>
      <c r="N145" s="4">
        <f t="shared" si="89"/>
        <v>328473065</v>
      </c>
      <c r="O145" s="4">
        <f t="shared" si="90"/>
        <v>574.56999999999994</v>
      </c>
      <c r="Q145" s="17"/>
    </row>
    <row r="146" spans="1:17">
      <c r="A146" s="3"/>
      <c r="B146" t="s">
        <v>287</v>
      </c>
      <c r="C146" t="s">
        <v>288</v>
      </c>
      <c r="D146" s="7">
        <v>310692274</v>
      </c>
      <c r="E146" s="7">
        <v>7314212</v>
      </c>
      <c r="F146" s="4">
        <f t="shared" si="83"/>
        <v>318006486</v>
      </c>
      <c r="G146" s="8">
        <f t="shared" si="84"/>
        <v>2.5156700000000001</v>
      </c>
      <c r="H146" s="25">
        <v>800000</v>
      </c>
      <c r="I146" s="6">
        <v>642.6</v>
      </c>
      <c r="J146" s="4">
        <f t="shared" si="85"/>
        <v>494875</v>
      </c>
      <c r="K146" s="25">
        <f t="shared" si="86"/>
        <v>1245</v>
      </c>
      <c r="L146" s="4">
        <f t="shared" si="87"/>
        <v>310692274</v>
      </c>
      <c r="M146" s="4">
        <f t="shared" si="88"/>
        <v>7314212</v>
      </c>
      <c r="N146" s="4">
        <f t="shared" si="89"/>
        <v>318006486</v>
      </c>
      <c r="O146" s="4">
        <f t="shared" si="90"/>
        <v>642.6</v>
      </c>
      <c r="Q146" s="17"/>
    </row>
    <row r="147" spans="1:17">
      <c r="A147" s="3"/>
      <c r="B147" t="s">
        <v>289</v>
      </c>
      <c r="C147" t="s">
        <v>290</v>
      </c>
      <c r="D147" s="7">
        <v>87792277</v>
      </c>
      <c r="E147" s="7">
        <v>30601326</v>
      </c>
      <c r="F147" s="4">
        <f t="shared" si="83"/>
        <v>118393603</v>
      </c>
      <c r="G147" s="8">
        <f t="shared" si="84"/>
        <v>2.0947100000000001</v>
      </c>
      <c r="H147" s="25">
        <v>248000</v>
      </c>
      <c r="I147" s="6">
        <v>123.53999999999999</v>
      </c>
      <c r="J147" s="4">
        <f t="shared" si="85"/>
        <v>958342</v>
      </c>
      <c r="K147" s="25">
        <f t="shared" si="86"/>
        <v>2007</v>
      </c>
      <c r="L147" s="4">
        <f t="shared" si="87"/>
        <v>87792277</v>
      </c>
      <c r="M147" s="4">
        <f t="shared" si="88"/>
        <v>30601326</v>
      </c>
      <c r="N147" s="4">
        <f t="shared" si="89"/>
        <v>118393603</v>
      </c>
      <c r="O147" s="4">
        <f t="shared" si="90"/>
        <v>123.53999999999999</v>
      </c>
      <c r="Q147" s="17"/>
    </row>
    <row r="148" spans="1:17">
      <c r="A148" s="3"/>
      <c r="B148" t="s">
        <v>291</v>
      </c>
      <c r="C148" t="s">
        <v>292</v>
      </c>
      <c r="D148" s="7">
        <v>405460034</v>
      </c>
      <c r="E148" s="7">
        <v>52628344</v>
      </c>
      <c r="F148" s="4">
        <f t="shared" si="83"/>
        <v>458088378</v>
      </c>
      <c r="G148" s="8">
        <f t="shared" si="84"/>
        <v>2.4012799999999999</v>
      </c>
      <c r="H148" s="25">
        <v>1100000</v>
      </c>
      <c r="I148" s="6">
        <v>739.37</v>
      </c>
      <c r="J148" s="4">
        <f t="shared" si="85"/>
        <v>619566</v>
      </c>
      <c r="K148" s="25">
        <f t="shared" si="86"/>
        <v>1488</v>
      </c>
      <c r="L148" s="4">
        <f t="shared" si="87"/>
        <v>405460034</v>
      </c>
      <c r="M148" s="4">
        <f t="shared" si="88"/>
        <v>52628344</v>
      </c>
      <c r="N148" s="4">
        <f t="shared" si="89"/>
        <v>458088378</v>
      </c>
      <c r="O148" s="4">
        <f t="shared" si="90"/>
        <v>739.37</v>
      </c>
      <c r="Q148" s="17"/>
    </row>
    <row r="149" spans="1:17">
      <c r="A149" s="3"/>
      <c r="B149" t="s">
        <v>293</v>
      </c>
      <c r="C149" t="s">
        <v>294</v>
      </c>
      <c r="D149" s="7">
        <v>385590033</v>
      </c>
      <c r="E149" s="7">
        <v>51553394</v>
      </c>
      <c r="F149" s="4">
        <f t="shared" si="83"/>
        <v>437143427</v>
      </c>
      <c r="G149" s="8">
        <f t="shared" si="84"/>
        <v>2.51634</v>
      </c>
      <c r="H149" s="25">
        <v>1100000</v>
      </c>
      <c r="I149" s="6">
        <v>733.21</v>
      </c>
      <c r="J149" s="4">
        <f t="shared" si="85"/>
        <v>596205</v>
      </c>
      <c r="K149" s="25">
        <f t="shared" si="86"/>
        <v>1500</v>
      </c>
      <c r="L149" s="4">
        <f t="shared" si="87"/>
        <v>385590033</v>
      </c>
      <c r="M149" s="4">
        <f t="shared" si="88"/>
        <v>51553394</v>
      </c>
      <c r="N149" s="4">
        <f t="shared" si="89"/>
        <v>437143427</v>
      </c>
      <c r="O149" s="4">
        <f t="shared" si="90"/>
        <v>733.21</v>
      </c>
      <c r="Q149" s="17"/>
    </row>
    <row r="150" spans="1:17">
      <c r="A150" s="3"/>
      <c r="B150" t="s">
        <v>295</v>
      </c>
      <c r="C150" t="s">
        <v>296</v>
      </c>
      <c r="D150" s="7">
        <v>122631837</v>
      </c>
      <c r="E150" s="7">
        <v>85072090</v>
      </c>
      <c r="F150" s="4">
        <f t="shared" si="83"/>
        <v>207703927</v>
      </c>
      <c r="G150" s="8">
        <f t="shared" si="84"/>
        <v>2.3109799999999998</v>
      </c>
      <c r="H150" s="25">
        <v>480000</v>
      </c>
      <c r="I150" s="6">
        <v>259.29999999999995</v>
      </c>
      <c r="J150" s="4">
        <f t="shared" si="85"/>
        <v>801018</v>
      </c>
      <c r="K150" s="25">
        <f t="shared" si="86"/>
        <v>1851</v>
      </c>
      <c r="L150" s="4">
        <f t="shared" si="87"/>
        <v>122631837</v>
      </c>
      <c r="M150" s="4">
        <f t="shared" si="88"/>
        <v>85072090</v>
      </c>
      <c r="N150" s="4">
        <f t="shared" si="89"/>
        <v>207703927</v>
      </c>
      <c r="O150" s="4">
        <f t="shared" si="90"/>
        <v>259.29999999999995</v>
      </c>
      <c r="Q150" s="17"/>
    </row>
    <row r="151" spans="1:17">
      <c r="A151" s="3"/>
      <c r="B151" t="s">
        <v>297</v>
      </c>
      <c r="C151" t="s">
        <v>298</v>
      </c>
      <c r="D151" s="7">
        <v>1610840207</v>
      </c>
      <c r="E151" s="7">
        <v>12151390</v>
      </c>
      <c r="F151" s="4">
        <f t="shared" si="83"/>
        <v>1622991597</v>
      </c>
      <c r="G151" s="8">
        <f t="shared" si="84"/>
        <v>2.9266899999999998</v>
      </c>
      <c r="H151" s="25">
        <v>4750000</v>
      </c>
      <c r="I151" s="6">
        <v>2761.46</v>
      </c>
      <c r="J151" s="4">
        <f t="shared" si="85"/>
        <v>587730</v>
      </c>
      <c r="K151" s="25">
        <f t="shared" si="86"/>
        <v>1720</v>
      </c>
      <c r="L151" s="4">
        <f t="shared" si="87"/>
        <v>1610840207</v>
      </c>
      <c r="M151" s="4">
        <f t="shared" si="88"/>
        <v>12151390</v>
      </c>
      <c r="N151" s="4">
        <f t="shared" si="89"/>
        <v>1622991597</v>
      </c>
      <c r="O151" s="4">
        <f t="shared" si="90"/>
        <v>2761.46</v>
      </c>
      <c r="Q151" s="17"/>
    </row>
    <row r="152" spans="1:17">
      <c r="A152" s="3"/>
      <c r="B152" t="s">
        <v>299</v>
      </c>
      <c r="C152" t="s">
        <v>300</v>
      </c>
      <c r="D152" s="7">
        <v>500490629</v>
      </c>
      <c r="E152" s="7">
        <v>122417222</v>
      </c>
      <c r="F152" s="4">
        <f t="shared" si="83"/>
        <v>622907851</v>
      </c>
      <c r="G152" s="8">
        <f t="shared" si="84"/>
        <v>1.4849699999999999</v>
      </c>
      <c r="H152" s="25">
        <v>925000</v>
      </c>
      <c r="I152" s="6">
        <v>424.22999999999996</v>
      </c>
      <c r="J152" s="4">
        <f t="shared" si="85"/>
        <v>1468326</v>
      </c>
      <c r="K152" s="25">
        <f t="shared" si="86"/>
        <v>2180</v>
      </c>
      <c r="L152" s="4">
        <f t="shared" si="87"/>
        <v>500490629</v>
      </c>
      <c r="M152" s="4">
        <f t="shared" si="88"/>
        <v>122417222</v>
      </c>
      <c r="N152" s="4">
        <f t="shared" si="89"/>
        <v>622907851</v>
      </c>
      <c r="O152" s="4">
        <f t="shared" si="90"/>
        <v>424.22999999999996</v>
      </c>
      <c r="Q152" s="17"/>
    </row>
    <row r="153" spans="1:17">
      <c r="A153" s="3"/>
      <c r="B153" t="s">
        <v>301</v>
      </c>
      <c r="C153" t="s">
        <v>302</v>
      </c>
      <c r="D153" s="7">
        <v>1950240034</v>
      </c>
      <c r="E153" s="7">
        <v>19948240</v>
      </c>
      <c r="F153" s="4">
        <f t="shared" si="83"/>
        <v>1970188274</v>
      </c>
      <c r="G153" s="8">
        <f t="shared" si="84"/>
        <v>2.8550599999999999</v>
      </c>
      <c r="H153" s="25">
        <v>5625000</v>
      </c>
      <c r="I153" s="6">
        <v>3592.6000000000004</v>
      </c>
      <c r="J153" s="4">
        <f t="shared" si="85"/>
        <v>548402</v>
      </c>
      <c r="K153" s="25">
        <f t="shared" si="86"/>
        <v>1566</v>
      </c>
      <c r="L153" s="4">
        <f t="shared" si="87"/>
        <v>1950240034</v>
      </c>
      <c r="M153" s="4">
        <f t="shared" si="88"/>
        <v>19948240</v>
      </c>
      <c r="N153" s="4">
        <f t="shared" si="89"/>
        <v>1970188274</v>
      </c>
      <c r="O153" s="4">
        <f t="shared" si="90"/>
        <v>3592.6000000000004</v>
      </c>
      <c r="Q153" s="17"/>
    </row>
    <row r="154" spans="1:17">
      <c r="A154" s="3"/>
      <c r="B154" t="s">
        <v>303</v>
      </c>
      <c r="C154" t="s">
        <v>304</v>
      </c>
      <c r="D154" s="7">
        <v>95210363</v>
      </c>
      <c r="E154" s="7">
        <v>0</v>
      </c>
      <c r="F154" s="4">
        <f t="shared" ref="F154:F161" si="91">D154+E154</f>
        <v>95210363</v>
      </c>
      <c r="G154" s="8">
        <f t="shared" si="84"/>
        <v>2.9933700000000001</v>
      </c>
      <c r="H154" s="25">
        <v>285000</v>
      </c>
      <c r="I154" s="6">
        <v>60.3</v>
      </c>
      <c r="J154" s="4">
        <f t="shared" ref="J154:J161" si="92">ROUND(F154/I154,0)</f>
        <v>1578945</v>
      </c>
      <c r="K154" s="25">
        <f t="shared" ref="K154:K161" si="93">ROUND(H154/I154,0)</f>
        <v>4726</v>
      </c>
      <c r="L154" s="4">
        <f t="shared" ref="L154:N157" si="94">IF($H154&gt;0,D154,0)</f>
        <v>95210363</v>
      </c>
      <c r="M154" s="4">
        <f t="shared" si="94"/>
        <v>0</v>
      </c>
      <c r="N154" s="4">
        <f t="shared" si="94"/>
        <v>95210363</v>
      </c>
      <c r="O154" s="4">
        <f t="shared" ref="O154:O161" si="95">IF($H154&gt;0,I154,0)</f>
        <v>60.3</v>
      </c>
      <c r="Q154" s="17"/>
    </row>
    <row r="155" spans="1:17">
      <c r="A155" s="3"/>
      <c r="B155" t="s">
        <v>305</v>
      </c>
      <c r="C155" t="s">
        <v>306</v>
      </c>
      <c r="D155" s="7">
        <v>471119208</v>
      </c>
      <c r="E155" s="7">
        <v>314796</v>
      </c>
      <c r="F155" s="4">
        <f t="shared" si="91"/>
        <v>471434004</v>
      </c>
      <c r="G155" s="8">
        <f t="shared" si="84"/>
        <v>2.78783</v>
      </c>
      <c r="H155" s="25">
        <v>1314280</v>
      </c>
      <c r="I155" s="6">
        <v>563.21</v>
      </c>
      <c r="J155" s="4">
        <f t="shared" si="92"/>
        <v>837048</v>
      </c>
      <c r="K155" s="25">
        <f t="shared" si="93"/>
        <v>2334</v>
      </c>
      <c r="L155" s="4">
        <f t="shared" si="94"/>
        <v>471119208</v>
      </c>
      <c r="M155" s="4">
        <f t="shared" si="94"/>
        <v>314796</v>
      </c>
      <c r="N155" s="4">
        <f t="shared" si="94"/>
        <v>471434004</v>
      </c>
      <c r="O155" s="4">
        <f t="shared" si="95"/>
        <v>563.21</v>
      </c>
      <c r="Q155" s="17"/>
    </row>
    <row r="156" spans="1:17">
      <c r="A156" s="3"/>
      <c r="B156" t="s">
        <v>307</v>
      </c>
      <c r="C156" t="s">
        <v>308</v>
      </c>
      <c r="D156" s="7">
        <v>78397271</v>
      </c>
      <c r="E156" s="7">
        <v>0</v>
      </c>
      <c r="F156" s="4">
        <f t="shared" si="91"/>
        <v>78397271</v>
      </c>
      <c r="G156" s="8">
        <f t="shared" si="84"/>
        <v>2.6148899999999999</v>
      </c>
      <c r="H156" s="25">
        <v>205000</v>
      </c>
      <c r="I156" s="6">
        <v>75.819999999999993</v>
      </c>
      <c r="J156" s="4">
        <f t="shared" si="92"/>
        <v>1033992</v>
      </c>
      <c r="K156" s="25">
        <f t="shared" si="93"/>
        <v>2704</v>
      </c>
      <c r="L156" s="4">
        <f t="shared" si="94"/>
        <v>78397271</v>
      </c>
      <c r="M156" s="4">
        <f t="shared" si="94"/>
        <v>0</v>
      </c>
      <c r="N156" s="4">
        <f t="shared" si="94"/>
        <v>78397271</v>
      </c>
      <c r="O156" s="4">
        <f t="shared" si="95"/>
        <v>75.819999999999993</v>
      </c>
      <c r="Q156" s="17"/>
    </row>
    <row r="157" spans="1:17">
      <c r="A157" s="3"/>
      <c r="B157" t="s">
        <v>309</v>
      </c>
      <c r="C157" t="s">
        <v>310</v>
      </c>
      <c r="D157" s="7">
        <v>230683610</v>
      </c>
      <c r="E157" s="7">
        <v>0</v>
      </c>
      <c r="F157" s="4">
        <f t="shared" si="91"/>
        <v>230683610</v>
      </c>
      <c r="G157" s="8">
        <f t="shared" si="84"/>
        <v>1.82935</v>
      </c>
      <c r="H157" s="25">
        <v>422000</v>
      </c>
      <c r="I157" s="6">
        <v>95.15</v>
      </c>
      <c r="J157" s="4">
        <f t="shared" si="92"/>
        <v>2424420</v>
      </c>
      <c r="K157" s="25">
        <f t="shared" si="93"/>
        <v>4435</v>
      </c>
      <c r="L157" s="4">
        <f t="shared" si="94"/>
        <v>230683610</v>
      </c>
      <c r="M157" s="4">
        <f t="shared" si="94"/>
        <v>0</v>
      </c>
      <c r="N157" s="4">
        <f t="shared" si="94"/>
        <v>230683610</v>
      </c>
      <c r="O157" s="4">
        <f t="shared" si="95"/>
        <v>95.15</v>
      </c>
      <c r="Q157" s="17"/>
    </row>
    <row r="158" spans="1:17">
      <c r="A158" s="3"/>
      <c r="B158" t="s">
        <v>311</v>
      </c>
      <c r="C158" t="s">
        <v>312</v>
      </c>
      <c r="D158" s="7">
        <v>229083449</v>
      </c>
      <c r="E158" s="7">
        <v>0</v>
      </c>
      <c r="F158" s="4">
        <f t="shared" si="91"/>
        <v>229083449</v>
      </c>
      <c r="G158" s="8">
        <f t="shared" si="84"/>
        <v>3.0469200000000001</v>
      </c>
      <c r="H158" s="25">
        <v>698000</v>
      </c>
      <c r="I158" s="6">
        <v>212.24</v>
      </c>
      <c r="J158" s="4">
        <f t="shared" si="92"/>
        <v>1079360</v>
      </c>
      <c r="K158" s="25">
        <f t="shared" si="93"/>
        <v>3289</v>
      </c>
      <c r="L158" s="4">
        <f t="shared" ref="L158:N161" si="96">IF($H158&gt;0,D158,0)</f>
        <v>229083449</v>
      </c>
      <c r="M158" s="4">
        <f t="shared" si="96"/>
        <v>0</v>
      </c>
      <c r="N158" s="4">
        <f t="shared" si="96"/>
        <v>229083449</v>
      </c>
      <c r="O158" s="4">
        <f t="shared" si="95"/>
        <v>212.24</v>
      </c>
      <c r="Q158" s="17"/>
    </row>
    <row r="159" spans="1:17">
      <c r="A159" s="3"/>
      <c r="B159" t="s">
        <v>313</v>
      </c>
      <c r="C159" t="s">
        <v>314</v>
      </c>
      <c r="D159" s="7">
        <v>173875004</v>
      </c>
      <c r="E159" s="7">
        <v>0</v>
      </c>
      <c r="F159" s="4">
        <f t="shared" si="91"/>
        <v>173875004</v>
      </c>
      <c r="G159" s="8">
        <f t="shared" si="84"/>
        <v>3.9223599999999998</v>
      </c>
      <c r="H159" s="25">
        <v>682000</v>
      </c>
      <c r="I159" s="6">
        <v>259.56</v>
      </c>
      <c r="J159" s="4">
        <f t="shared" si="92"/>
        <v>669884</v>
      </c>
      <c r="K159" s="25">
        <f t="shared" si="93"/>
        <v>2628</v>
      </c>
      <c r="L159" s="4">
        <f t="shared" si="96"/>
        <v>173875004</v>
      </c>
      <c r="M159" s="4">
        <f t="shared" si="96"/>
        <v>0</v>
      </c>
      <c r="N159" s="4">
        <f t="shared" si="96"/>
        <v>173875004</v>
      </c>
      <c r="O159" s="4">
        <f t="shared" si="95"/>
        <v>259.56</v>
      </c>
      <c r="Q159" s="17"/>
    </row>
    <row r="160" spans="1:17">
      <c r="A160" s="3"/>
      <c r="B160" t="s">
        <v>315</v>
      </c>
      <c r="C160" t="s">
        <v>316</v>
      </c>
      <c r="D160" s="7">
        <v>135159158</v>
      </c>
      <c r="E160" s="7">
        <v>0</v>
      </c>
      <c r="F160" s="4">
        <f t="shared" si="91"/>
        <v>135159158</v>
      </c>
      <c r="G160" s="8">
        <f t="shared" si="84"/>
        <v>3.9582999999999999</v>
      </c>
      <c r="H160" s="25">
        <v>535000</v>
      </c>
      <c r="I160" s="6">
        <v>90.5</v>
      </c>
      <c r="J160" s="4">
        <f t="shared" si="92"/>
        <v>1493471</v>
      </c>
      <c r="K160" s="25">
        <f t="shared" si="93"/>
        <v>5912</v>
      </c>
      <c r="L160" s="4">
        <f t="shared" si="96"/>
        <v>135159158</v>
      </c>
      <c r="M160" s="4">
        <f t="shared" si="96"/>
        <v>0</v>
      </c>
      <c r="N160" s="4">
        <f t="shared" si="96"/>
        <v>135159158</v>
      </c>
      <c r="O160" s="4">
        <f t="shared" si="95"/>
        <v>90.5</v>
      </c>
      <c r="Q160" s="17"/>
    </row>
    <row r="161" spans="1:17">
      <c r="A161" s="3"/>
      <c r="B161" t="s">
        <v>317</v>
      </c>
      <c r="C161" t="s">
        <v>318</v>
      </c>
      <c r="D161" s="7">
        <v>254916286</v>
      </c>
      <c r="E161" s="7">
        <v>0</v>
      </c>
      <c r="F161" s="4">
        <f t="shared" si="91"/>
        <v>254916286</v>
      </c>
      <c r="G161" s="8">
        <f t="shared" si="84"/>
        <v>4.1033099999999996</v>
      </c>
      <c r="H161" s="25">
        <v>1046000</v>
      </c>
      <c r="I161" s="6">
        <v>585.96999999999991</v>
      </c>
      <c r="J161" s="4">
        <f t="shared" si="92"/>
        <v>435033</v>
      </c>
      <c r="K161" s="25">
        <f t="shared" si="93"/>
        <v>1785</v>
      </c>
      <c r="L161" s="4">
        <f t="shared" si="96"/>
        <v>254916286</v>
      </c>
      <c r="M161" s="4">
        <f t="shared" si="96"/>
        <v>0</v>
      </c>
      <c r="N161" s="4">
        <f t="shared" si="96"/>
        <v>254916286</v>
      </c>
      <c r="O161" s="4">
        <f t="shared" si="95"/>
        <v>585.96999999999991</v>
      </c>
      <c r="Q161" s="17"/>
    </row>
    <row r="162" spans="1:17">
      <c r="A162" s="3"/>
      <c r="B162" t="s">
        <v>319</v>
      </c>
      <c r="C162" t="s">
        <v>320</v>
      </c>
      <c r="D162" s="7">
        <v>195349765</v>
      </c>
      <c r="E162" s="7">
        <v>631359</v>
      </c>
      <c r="F162" s="4">
        <f t="shared" ref="F162:F168" si="97">D162+E162</f>
        <v>195981124</v>
      </c>
      <c r="G162" s="8">
        <f t="shared" si="84"/>
        <v>3.4115099999999998</v>
      </c>
      <c r="H162" s="25">
        <v>668592</v>
      </c>
      <c r="I162" s="6">
        <v>275.19</v>
      </c>
      <c r="J162" s="4">
        <f t="shared" ref="J162:J168" si="98">ROUND(F162/I162,0)</f>
        <v>712167</v>
      </c>
      <c r="K162" s="25">
        <f t="shared" ref="K162:K168" si="99">ROUND(H162/I162,0)</f>
        <v>2430</v>
      </c>
      <c r="L162" s="4">
        <f t="shared" ref="L162:N168" si="100">IF($H162&gt;0,D162,0)</f>
        <v>195349765</v>
      </c>
      <c r="M162" s="4">
        <f t="shared" si="100"/>
        <v>631359</v>
      </c>
      <c r="N162" s="4">
        <f t="shared" si="100"/>
        <v>195981124</v>
      </c>
      <c r="O162" s="4">
        <f t="shared" ref="O162:O168" si="101">IF($H162&gt;0,I162,0)</f>
        <v>275.19</v>
      </c>
      <c r="Q162" s="17"/>
    </row>
    <row r="163" spans="1:17">
      <c r="A163" s="3"/>
      <c r="B163" t="s">
        <v>321</v>
      </c>
      <c r="C163" t="s">
        <v>322</v>
      </c>
      <c r="D163" s="7">
        <v>653105269</v>
      </c>
      <c r="E163" s="7">
        <v>2582584</v>
      </c>
      <c r="F163" s="4">
        <f t="shared" si="97"/>
        <v>655687853</v>
      </c>
      <c r="G163" s="8">
        <f t="shared" si="84"/>
        <v>1.0566599999999999</v>
      </c>
      <c r="H163" s="25">
        <v>692838</v>
      </c>
      <c r="I163" s="6">
        <v>258.58</v>
      </c>
      <c r="J163" s="4">
        <f t="shared" si="98"/>
        <v>2535725</v>
      </c>
      <c r="K163" s="25">
        <f t="shared" si="99"/>
        <v>2679</v>
      </c>
      <c r="L163" s="4">
        <f t="shared" si="100"/>
        <v>653105269</v>
      </c>
      <c r="M163" s="4">
        <f t="shared" si="100"/>
        <v>2582584</v>
      </c>
      <c r="N163" s="4">
        <f t="shared" si="100"/>
        <v>655687853</v>
      </c>
      <c r="O163" s="4">
        <f t="shared" si="101"/>
        <v>258.58</v>
      </c>
      <c r="Q163" s="17"/>
    </row>
    <row r="164" spans="1:17">
      <c r="A164" s="3"/>
      <c r="B164" t="s">
        <v>323</v>
      </c>
      <c r="C164" t="s">
        <v>324</v>
      </c>
      <c r="D164" s="7">
        <v>1620427866</v>
      </c>
      <c r="E164" s="7">
        <v>19973435</v>
      </c>
      <c r="F164" s="4">
        <f t="shared" si="97"/>
        <v>1640401301</v>
      </c>
      <c r="G164" s="8">
        <f t="shared" si="84"/>
        <v>4.4074600000000004</v>
      </c>
      <c r="H164" s="25">
        <v>7230000</v>
      </c>
      <c r="I164" s="6">
        <v>3600.8500000000004</v>
      </c>
      <c r="J164" s="4">
        <f t="shared" si="98"/>
        <v>455559</v>
      </c>
      <c r="K164" s="25">
        <f t="shared" si="99"/>
        <v>2008</v>
      </c>
      <c r="L164" s="4">
        <f t="shared" si="100"/>
        <v>1620427866</v>
      </c>
      <c r="M164" s="4">
        <f t="shared" si="100"/>
        <v>19973435</v>
      </c>
      <c r="N164" s="4">
        <f t="shared" si="100"/>
        <v>1640401301</v>
      </c>
      <c r="O164" s="4">
        <f t="shared" si="101"/>
        <v>3600.8500000000004</v>
      </c>
      <c r="Q164" s="17"/>
    </row>
    <row r="165" spans="1:17">
      <c r="A165" s="3"/>
      <c r="B165" t="s">
        <v>325</v>
      </c>
      <c r="C165" t="s">
        <v>326</v>
      </c>
      <c r="D165" s="7">
        <v>131823756</v>
      </c>
      <c r="E165" s="7">
        <v>16052074</v>
      </c>
      <c r="F165" s="4">
        <f t="shared" si="97"/>
        <v>147875830</v>
      </c>
      <c r="G165" s="8">
        <f t="shared" si="84"/>
        <v>4.5072900000000002</v>
      </c>
      <c r="H165" s="25">
        <v>666519</v>
      </c>
      <c r="I165" s="6">
        <v>175.67000000000002</v>
      </c>
      <c r="J165" s="4">
        <f t="shared" si="98"/>
        <v>841782</v>
      </c>
      <c r="K165" s="25">
        <f t="shared" si="99"/>
        <v>3794</v>
      </c>
      <c r="L165" s="4">
        <f t="shared" si="100"/>
        <v>131823756</v>
      </c>
      <c r="M165" s="4">
        <f t="shared" si="100"/>
        <v>16052074</v>
      </c>
      <c r="N165" s="4">
        <f t="shared" si="100"/>
        <v>147875830</v>
      </c>
      <c r="O165" s="4">
        <f t="shared" si="101"/>
        <v>175.67000000000002</v>
      </c>
      <c r="Q165" s="17"/>
    </row>
    <row r="166" spans="1:17">
      <c r="A166" s="3"/>
      <c r="B166" t="s">
        <v>327</v>
      </c>
      <c r="C166" t="s">
        <v>328</v>
      </c>
      <c r="D166" s="7">
        <v>1251778985</v>
      </c>
      <c r="E166" s="7">
        <v>5755471</v>
      </c>
      <c r="F166" s="4">
        <f t="shared" si="97"/>
        <v>1257534456</v>
      </c>
      <c r="G166" s="8">
        <f t="shared" si="84"/>
        <v>2.2992300000000001</v>
      </c>
      <c r="H166" s="25">
        <v>2891360</v>
      </c>
      <c r="I166" s="6">
        <v>980.41</v>
      </c>
      <c r="J166" s="4">
        <f t="shared" si="98"/>
        <v>1282662</v>
      </c>
      <c r="K166" s="25">
        <f t="shared" si="99"/>
        <v>2949</v>
      </c>
      <c r="L166" s="4">
        <f t="shared" si="100"/>
        <v>1251778985</v>
      </c>
      <c r="M166" s="4">
        <f t="shared" si="100"/>
        <v>5755471</v>
      </c>
      <c r="N166" s="4">
        <f t="shared" si="100"/>
        <v>1257534456</v>
      </c>
      <c r="O166" s="4">
        <f t="shared" si="101"/>
        <v>980.41</v>
      </c>
      <c r="Q166" s="17"/>
    </row>
    <row r="167" spans="1:17">
      <c r="A167" s="3"/>
      <c r="B167" t="s">
        <v>329</v>
      </c>
      <c r="C167" t="s">
        <v>330</v>
      </c>
      <c r="D167" s="7">
        <v>2012350555</v>
      </c>
      <c r="E167" s="7">
        <v>15519067</v>
      </c>
      <c r="F167" s="4">
        <f t="shared" si="97"/>
        <v>2027869622</v>
      </c>
      <c r="G167" s="8">
        <f t="shared" si="84"/>
        <v>2.2951800000000002</v>
      </c>
      <c r="H167" s="25">
        <v>4654330</v>
      </c>
      <c r="I167" s="6">
        <v>1969.7099999999998</v>
      </c>
      <c r="J167" s="4">
        <f t="shared" si="98"/>
        <v>1029527</v>
      </c>
      <c r="K167" s="25">
        <f t="shared" si="99"/>
        <v>2363</v>
      </c>
      <c r="L167" s="4">
        <f t="shared" si="100"/>
        <v>2012350555</v>
      </c>
      <c r="M167" s="4">
        <f t="shared" si="100"/>
        <v>15519067</v>
      </c>
      <c r="N167" s="4">
        <f t="shared" si="100"/>
        <v>2027869622</v>
      </c>
      <c r="O167" s="4">
        <f t="shared" si="101"/>
        <v>1969.7099999999998</v>
      </c>
      <c r="Q167" s="17"/>
    </row>
    <row r="168" spans="1:17">
      <c r="A168" s="3"/>
      <c r="B168" t="s">
        <v>331</v>
      </c>
      <c r="C168" t="s">
        <v>332</v>
      </c>
      <c r="D168" s="7">
        <v>1001535014</v>
      </c>
      <c r="E168" s="7">
        <v>53892246</v>
      </c>
      <c r="F168" s="4">
        <f t="shared" si="97"/>
        <v>1055427260</v>
      </c>
      <c r="G168" s="8">
        <f t="shared" si="84"/>
        <v>1.5688500000000001</v>
      </c>
      <c r="H168" s="25">
        <v>1655806</v>
      </c>
      <c r="I168" s="6">
        <v>462.73</v>
      </c>
      <c r="J168" s="4">
        <f t="shared" si="98"/>
        <v>2280871</v>
      </c>
      <c r="K168" s="25">
        <f t="shared" si="99"/>
        <v>3578</v>
      </c>
      <c r="L168" s="4">
        <f t="shared" si="100"/>
        <v>1001535014</v>
      </c>
      <c r="M168" s="4">
        <f t="shared" si="100"/>
        <v>53892246</v>
      </c>
      <c r="N168" s="4">
        <f t="shared" si="100"/>
        <v>1055427260</v>
      </c>
      <c r="O168" s="4">
        <f t="shared" si="101"/>
        <v>462.73</v>
      </c>
      <c r="Q168" s="17"/>
    </row>
    <row r="169" spans="1:17">
      <c r="A169" s="3"/>
      <c r="B169" t="s">
        <v>333</v>
      </c>
      <c r="C169" t="s">
        <v>334</v>
      </c>
      <c r="D169" s="7">
        <v>13950345</v>
      </c>
      <c r="E169" s="7">
        <v>169277</v>
      </c>
      <c r="F169" s="4">
        <f t="shared" ref="F169:F176" si="102">D169+E169</f>
        <v>14119622</v>
      </c>
      <c r="G169" s="8">
        <f t="shared" si="84"/>
        <v>2.4079999999999999</v>
      </c>
      <c r="H169" s="25">
        <v>34000</v>
      </c>
      <c r="I169" s="6">
        <v>173.5</v>
      </c>
      <c r="J169" s="4">
        <f t="shared" ref="J169:J176" si="103">ROUND(F169/I169,0)</f>
        <v>81381</v>
      </c>
      <c r="K169" s="25">
        <f t="shared" ref="K169:K176" si="104">ROUND(H169/I169,0)</f>
        <v>196</v>
      </c>
      <c r="L169" s="4">
        <f t="shared" ref="L169:N176" si="105">IF($H169&gt;0,D169,0)</f>
        <v>13950345</v>
      </c>
      <c r="M169" s="4">
        <f t="shared" si="105"/>
        <v>169277</v>
      </c>
      <c r="N169" s="4">
        <f t="shared" si="105"/>
        <v>14119622</v>
      </c>
      <c r="O169" s="4">
        <f t="shared" ref="O169:O176" si="106">IF($H169&gt;0,I169,0)</f>
        <v>173.5</v>
      </c>
      <c r="Q169" s="17"/>
    </row>
    <row r="170" spans="1:17">
      <c r="A170" s="3"/>
      <c r="B170" t="s">
        <v>335</v>
      </c>
      <c r="C170" t="s">
        <v>336</v>
      </c>
      <c r="D170" s="7">
        <v>628210483</v>
      </c>
      <c r="E170" s="7">
        <v>1838444</v>
      </c>
      <c r="F170" s="4">
        <f t="shared" si="102"/>
        <v>630048927</v>
      </c>
      <c r="G170" s="8">
        <f t="shared" si="84"/>
        <v>3.4124300000000001</v>
      </c>
      <c r="H170" s="25">
        <v>2150000</v>
      </c>
      <c r="I170" s="6">
        <v>4729.8399999999992</v>
      </c>
      <c r="J170" s="4">
        <f t="shared" si="103"/>
        <v>133207</v>
      </c>
      <c r="K170" s="25">
        <f t="shared" si="104"/>
        <v>455</v>
      </c>
      <c r="L170" s="4">
        <f t="shared" si="105"/>
        <v>628210483</v>
      </c>
      <c r="M170" s="4">
        <f t="shared" si="105"/>
        <v>1838444</v>
      </c>
      <c r="N170" s="4">
        <f t="shared" si="105"/>
        <v>630048927</v>
      </c>
      <c r="O170" s="4">
        <f t="shared" si="106"/>
        <v>4729.8399999999992</v>
      </c>
      <c r="Q170" s="17"/>
    </row>
    <row r="171" spans="1:17">
      <c r="A171" s="3"/>
      <c r="B171" t="s">
        <v>337</v>
      </c>
      <c r="C171" t="s">
        <v>338</v>
      </c>
      <c r="D171" s="7">
        <v>291683778</v>
      </c>
      <c r="E171" s="7">
        <v>877875</v>
      </c>
      <c r="F171" s="4">
        <f t="shared" si="102"/>
        <v>292561653</v>
      </c>
      <c r="G171" s="8">
        <f t="shared" si="84"/>
        <v>3.14323</v>
      </c>
      <c r="H171" s="25">
        <v>919590</v>
      </c>
      <c r="I171" s="6">
        <v>1067.08</v>
      </c>
      <c r="J171" s="4">
        <f t="shared" si="103"/>
        <v>274170</v>
      </c>
      <c r="K171" s="25">
        <f t="shared" si="104"/>
        <v>862</v>
      </c>
      <c r="L171" s="4">
        <f t="shared" si="105"/>
        <v>291683778</v>
      </c>
      <c r="M171" s="4">
        <f t="shared" si="105"/>
        <v>877875</v>
      </c>
      <c r="N171" s="4">
        <f t="shared" si="105"/>
        <v>292561653</v>
      </c>
      <c r="O171" s="4">
        <f t="shared" si="106"/>
        <v>1067.08</v>
      </c>
      <c r="Q171" s="17"/>
    </row>
    <row r="172" spans="1:17">
      <c r="A172" s="3"/>
      <c r="B172" t="s">
        <v>339</v>
      </c>
      <c r="C172" t="s">
        <v>340</v>
      </c>
      <c r="D172" s="7">
        <v>403164765</v>
      </c>
      <c r="E172" s="7">
        <v>388940</v>
      </c>
      <c r="F172" s="4">
        <f t="shared" si="102"/>
        <v>403553705</v>
      </c>
      <c r="G172" s="8">
        <f t="shared" si="84"/>
        <v>2.6154999999999999</v>
      </c>
      <c r="H172" s="25">
        <v>1055494</v>
      </c>
      <c r="I172" s="6">
        <v>957.20999999999992</v>
      </c>
      <c r="J172" s="4">
        <f t="shared" si="103"/>
        <v>421594</v>
      </c>
      <c r="K172" s="25">
        <f t="shared" si="104"/>
        <v>1103</v>
      </c>
      <c r="L172" s="4">
        <f t="shared" si="105"/>
        <v>403164765</v>
      </c>
      <c r="M172" s="4">
        <f t="shared" si="105"/>
        <v>388940</v>
      </c>
      <c r="N172" s="4">
        <f t="shared" si="105"/>
        <v>403553705</v>
      </c>
      <c r="O172" s="4">
        <f t="shared" si="106"/>
        <v>957.20999999999992</v>
      </c>
      <c r="Q172" s="17"/>
    </row>
    <row r="173" spans="1:17">
      <c r="A173" s="3"/>
      <c r="B173" t="s">
        <v>341</v>
      </c>
      <c r="C173" t="s">
        <v>342</v>
      </c>
      <c r="D173" s="7">
        <v>193453621</v>
      </c>
      <c r="E173" s="7">
        <v>789974</v>
      </c>
      <c r="F173" s="4">
        <f t="shared" si="102"/>
        <v>194243595</v>
      </c>
      <c r="G173" s="8">
        <f t="shared" si="84"/>
        <v>3.41839</v>
      </c>
      <c r="H173" s="25">
        <v>664000</v>
      </c>
      <c r="I173" s="6">
        <v>292.48</v>
      </c>
      <c r="J173" s="4">
        <f t="shared" si="103"/>
        <v>664126</v>
      </c>
      <c r="K173" s="25">
        <f t="shared" si="104"/>
        <v>2270</v>
      </c>
      <c r="L173" s="4">
        <f t="shared" si="105"/>
        <v>193453621</v>
      </c>
      <c r="M173" s="4">
        <f t="shared" si="105"/>
        <v>789974</v>
      </c>
      <c r="N173" s="4">
        <f t="shared" si="105"/>
        <v>194243595</v>
      </c>
      <c r="O173" s="4">
        <f t="shared" si="106"/>
        <v>292.48</v>
      </c>
      <c r="Q173" s="17"/>
    </row>
    <row r="174" spans="1:17">
      <c r="A174" s="3"/>
      <c r="B174" t="s">
        <v>343</v>
      </c>
      <c r="C174" t="s">
        <v>344</v>
      </c>
      <c r="D174" s="7">
        <v>1279723235</v>
      </c>
      <c r="E174" s="7">
        <v>3968887</v>
      </c>
      <c r="F174" s="4">
        <f t="shared" si="102"/>
        <v>1283692122</v>
      </c>
      <c r="G174" s="8">
        <f t="shared" si="84"/>
        <v>1.3632599999999999</v>
      </c>
      <c r="H174" s="25">
        <v>1750000</v>
      </c>
      <c r="I174" s="6">
        <v>592.13000000000011</v>
      </c>
      <c r="J174" s="4">
        <f t="shared" si="103"/>
        <v>2167923</v>
      </c>
      <c r="K174" s="25">
        <f t="shared" si="104"/>
        <v>2955</v>
      </c>
      <c r="L174" s="4">
        <f t="shared" si="105"/>
        <v>1279723235</v>
      </c>
      <c r="M174" s="4">
        <f t="shared" si="105"/>
        <v>3968887</v>
      </c>
      <c r="N174" s="4">
        <f t="shared" si="105"/>
        <v>1283692122</v>
      </c>
      <c r="O174" s="4">
        <f t="shared" si="106"/>
        <v>592.13000000000011</v>
      </c>
      <c r="Q174" s="17"/>
    </row>
    <row r="175" spans="1:17">
      <c r="A175" s="3"/>
      <c r="B175" t="s">
        <v>345</v>
      </c>
      <c r="C175" t="s">
        <v>346</v>
      </c>
      <c r="D175" s="7">
        <v>487570766</v>
      </c>
      <c r="E175" s="7">
        <v>6057743</v>
      </c>
      <c r="F175" s="4">
        <f t="shared" si="102"/>
        <v>493628509</v>
      </c>
      <c r="G175" s="8">
        <f t="shared" si="84"/>
        <v>3.3223400000000001</v>
      </c>
      <c r="H175" s="25">
        <v>1640000</v>
      </c>
      <c r="I175" s="6">
        <v>1098.54</v>
      </c>
      <c r="J175" s="4">
        <f t="shared" si="103"/>
        <v>449350</v>
      </c>
      <c r="K175" s="25">
        <f t="shared" si="104"/>
        <v>1493</v>
      </c>
      <c r="L175" s="4">
        <f t="shared" si="105"/>
        <v>487570766</v>
      </c>
      <c r="M175" s="4">
        <f t="shared" si="105"/>
        <v>6057743</v>
      </c>
      <c r="N175" s="4">
        <f t="shared" si="105"/>
        <v>493628509</v>
      </c>
      <c r="O175" s="4">
        <f t="shared" si="106"/>
        <v>1098.54</v>
      </c>
      <c r="Q175" s="17"/>
    </row>
    <row r="176" spans="1:17">
      <c r="A176" s="3"/>
      <c r="B176" t="s">
        <v>347</v>
      </c>
      <c r="C176" t="s">
        <v>348</v>
      </c>
      <c r="D176" s="7">
        <v>571596494</v>
      </c>
      <c r="E176" s="7">
        <v>1069818</v>
      </c>
      <c r="F176" s="4">
        <f t="shared" si="102"/>
        <v>572666312</v>
      </c>
      <c r="G176" s="8">
        <f t="shared" si="84"/>
        <v>2.6147399999999998</v>
      </c>
      <c r="H176" s="25">
        <v>1497371</v>
      </c>
      <c r="I176" s="6">
        <v>556.92999999999995</v>
      </c>
      <c r="J176" s="4">
        <f t="shared" si="103"/>
        <v>1028255</v>
      </c>
      <c r="K176" s="25">
        <f t="shared" si="104"/>
        <v>2689</v>
      </c>
      <c r="L176" s="4">
        <f t="shared" si="105"/>
        <v>571596494</v>
      </c>
      <c r="M176" s="4">
        <f t="shared" si="105"/>
        <v>1069818</v>
      </c>
      <c r="N176" s="4">
        <f t="shared" si="105"/>
        <v>572666312</v>
      </c>
      <c r="O176" s="4">
        <f t="shared" si="106"/>
        <v>556.92999999999995</v>
      </c>
      <c r="Q176" s="17"/>
    </row>
    <row r="177" spans="1:17">
      <c r="A177" s="3"/>
      <c r="B177" t="s">
        <v>349</v>
      </c>
      <c r="C177" t="s">
        <v>350</v>
      </c>
      <c r="D177" s="7">
        <v>1539862888</v>
      </c>
      <c r="E177" s="7">
        <v>13695421</v>
      </c>
      <c r="F177" s="4">
        <f t="shared" ref="F177:F182" si="107">D177+E177</f>
        <v>1553558309</v>
      </c>
      <c r="G177" s="8">
        <f t="shared" si="84"/>
        <v>1.8886099999999999</v>
      </c>
      <c r="H177" s="25">
        <v>2934068</v>
      </c>
      <c r="I177" s="6">
        <v>975.3900000000001</v>
      </c>
      <c r="J177" s="4">
        <f t="shared" ref="J177:J182" si="108">ROUND(F177/I177,0)</f>
        <v>1592756</v>
      </c>
      <c r="K177" s="25">
        <f t="shared" ref="K177:K182" si="109">ROUND(H177/I177,0)</f>
        <v>3008</v>
      </c>
      <c r="L177" s="4">
        <f t="shared" ref="L177:N182" si="110">IF($H177&gt;0,D177,0)</f>
        <v>1539862888</v>
      </c>
      <c r="M177" s="4">
        <f t="shared" si="110"/>
        <v>13695421</v>
      </c>
      <c r="N177" s="4">
        <f t="shared" si="110"/>
        <v>1553558309</v>
      </c>
      <c r="O177" s="4">
        <f t="shared" ref="O177:O182" si="111">IF($H177&gt;0,I177,0)</f>
        <v>975.3900000000001</v>
      </c>
      <c r="Q177" s="17"/>
    </row>
    <row r="178" spans="1:17">
      <c r="A178" s="3"/>
      <c r="B178" t="s">
        <v>351</v>
      </c>
      <c r="C178" t="s">
        <v>352</v>
      </c>
      <c r="D178" s="7">
        <v>185333695</v>
      </c>
      <c r="E178" s="7">
        <v>22314788</v>
      </c>
      <c r="F178" s="4">
        <f t="shared" si="107"/>
        <v>207648483</v>
      </c>
      <c r="G178" s="8">
        <f t="shared" si="84"/>
        <v>4.1433999999999997</v>
      </c>
      <c r="H178" s="25">
        <v>860371</v>
      </c>
      <c r="I178" s="6">
        <v>636.01</v>
      </c>
      <c r="J178" s="4">
        <f t="shared" si="108"/>
        <v>326486</v>
      </c>
      <c r="K178" s="25">
        <f t="shared" si="109"/>
        <v>1353</v>
      </c>
      <c r="L178" s="4">
        <f t="shared" si="110"/>
        <v>185333695</v>
      </c>
      <c r="M178" s="4">
        <f t="shared" si="110"/>
        <v>22314788</v>
      </c>
      <c r="N178" s="4">
        <f t="shared" si="110"/>
        <v>207648483</v>
      </c>
      <c r="O178" s="4">
        <f t="shared" si="111"/>
        <v>636.01</v>
      </c>
      <c r="Q178" s="17"/>
    </row>
    <row r="179" spans="1:17">
      <c r="A179" s="3"/>
      <c r="B179" t="s">
        <v>353</v>
      </c>
      <c r="C179" t="s">
        <v>354</v>
      </c>
      <c r="D179" s="7">
        <v>161566679</v>
      </c>
      <c r="E179" s="7">
        <v>23769610</v>
      </c>
      <c r="F179" s="4">
        <f t="shared" si="107"/>
        <v>185336289</v>
      </c>
      <c r="G179" s="8">
        <f t="shared" si="84"/>
        <v>3.6096499999999998</v>
      </c>
      <c r="H179" s="25">
        <v>669000</v>
      </c>
      <c r="I179" s="6">
        <v>562.34</v>
      </c>
      <c r="J179" s="4">
        <f t="shared" si="108"/>
        <v>329580</v>
      </c>
      <c r="K179" s="25">
        <f t="shared" si="109"/>
        <v>1190</v>
      </c>
      <c r="L179" s="4">
        <f t="shared" si="110"/>
        <v>161566679</v>
      </c>
      <c r="M179" s="4">
        <f t="shared" si="110"/>
        <v>23769610</v>
      </c>
      <c r="N179" s="4">
        <f t="shared" si="110"/>
        <v>185336289</v>
      </c>
      <c r="O179" s="4">
        <f t="shared" si="111"/>
        <v>562.34</v>
      </c>
      <c r="Q179" s="17"/>
    </row>
    <row r="180" spans="1:17">
      <c r="A180" s="3"/>
      <c r="B180" t="s">
        <v>355</v>
      </c>
      <c r="C180" t="s">
        <v>356</v>
      </c>
      <c r="D180" s="7">
        <v>193013426</v>
      </c>
      <c r="E180" s="7">
        <v>70423504</v>
      </c>
      <c r="F180" s="4">
        <f t="shared" si="107"/>
        <v>263436930</v>
      </c>
      <c r="G180" s="8">
        <f t="shared" si="84"/>
        <v>2.7141199999999999</v>
      </c>
      <c r="H180" s="25">
        <v>715000</v>
      </c>
      <c r="I180" s="6">
        <v>324.88</v>
      </c>
      <c r="J180" s="4">
        <f t="shared" si="108"/>
        <v>810875</v>
      </c>
      <c r="K180" s="25">
        <f t="shared" si="109"/>
        <v>2201</v>
      </c>
      <c r="L180" s="4">
        <f t="shared" si="110"/>
        <v>193013426</v>
      </c>
      <c r="M180" s="4">
        <f t="shared" si="110"/>
        <v>70423504</v>
      </c>
      <c r="N180" s="4">
        <f t="shared" si="110"/>
        <v>263436930</v>
      </c>
      <c r="O180" s="4">
        <f t="shared" si="111"/>
        <v>324.88</v>
      </c>
      <c r="Q180" s="17"/>
    </row>
    <row r="181" spans="1:17">
      <c r="A181" s="3"/>
      <c r="B181" t="s">
        <v>357</v>
      </c>
      <c r="C181" t="s">
        <v>358</v>
      </c>
      <c r="D181" s="7">
        <v>171900304</v>
      </c>
      <c r="E181" s="7">
        <v>80627617</v>
      </c>
      <c r="F181" s="4">
        <f t="shared" si="107"/>
        <v>252527921</v>
      </c>
      <c r="G181" s="8">
        <f t="shared" si="84"/>
        <v>2.8689900000000002</v>
      </c>
      <c r="H181" s="25">
        <v>724500</v>
      </c>
      <c r="I181" s="6">
        <v>333.4</v>
      </c>
      <c r="J181" s="4">
        <f t="shared" si="108"/>
        <v>757432</v>
      </c>
      <c r="K181" s="25">
        <f t="shared" si="109"/>
        <v>2173</v>
      </c>
      <c r="L181" s="4">
        <f t="shared" si="110"/>
        <v>171900304</v>
      </c>
      <c r="M181" s="4">
        <f t="shared" si="110"/>
        <v>80627617</v>
      </c>
      <c r="N181" s="4">
        <f t="shared" si="110"/>
        <v>252527921</v>
      </c>
      <c r="O181" s="4">
        <f t="shared" si="111"/>
        <v>333.4</v>
      </c>
      <c r="Q181" s="17"/>
    </row>
    <row r="182" spans="1:17">
      <c r="A182" s="3"/>
      <c r="B182" t="s">
        <v>359</v>
      </c>
      <c r="C182" t="s">
        <v>360</v>
      </c>
      <c r="D182" s="7">
        <v>32198959</v>
      </c>
      <c r="E182" s="7">
        <v>30937227</v>
      </c>
      <c r="F182" s="4">
        <f t="shared" si="107"/>
        <v>63136186</v>
      </c>
      <c r="G182" s="8">
        <f t="shared" si="84"/>
        <v>0</v>
      </c>
      <c r="H182" s="25">
        <v>0</v>
      </c>
      <c r="I182" s="6">
        <v>36.489999999999995</v>
      </c>
      <c r="J182" s="4">
        <f t="shared" si="108"/>
        <v>1730233</v>
      </c>
      <c r="K182" s="25">
        <f t="shared" si="109"/>
        <v>0</v>
      </c>
      <c r="L182" s="4">
        <f t="shared" si="110"/>
        <v>0</v>
      </c>
      <c r="M182" s="4">
        <f t="shared" si="110"/>
        <v>0</v>
      </c>
      <c r="N182" s="4">
        <f t="shared" si="110"/>
        <v>0</v>
      </c>
      <c r="O182" s="4">
        <f t="shared" si="111"/>
        <v>0</v>
      </c>
      <c r="Q182" s="17"/>
    </row>
    <row r="183" spans="1:17">
      <c r="A183" s="3"/>
      <c r="B183" t="s">
        <v>361</v>
      </c>
      <c r="C183" t="s">
        <v>362</v>
      </c>
      <c r="D183" s="7">
        <v>776194307</v>
      </c>
      <c r="E183" s="7">
        <v>10868773</v>
      </c>
      <c r="F183" s="4">
        <f>D183+E183</f>
        <v>787063080</v>
      </c>
      <c r="G183" s="8">
        <f t="shared" si="84"/>
        <v>2.10283</v>
      </c>
      <c r="H183" s="25">
        <v>1655056</v>
      </c>
      <c r="I183" s="6">
        <v>1069.56</v>
      </c>
      <c r="J183" s="4">
        <f>ROUND(F183/I183,0)</f>
        <v>735876</v>
      </c>
      <c r="K183" s="25">
        <f>ROUND(H183/I183,0)</f>
        <v>1547</v>
      </c>
      <c r="L183" s="4">
        <f t="shared" ref="L183:N185" si="112">IF($H183&gt;0,D183,0)</f>
        <v>776194307</v>
      </c>
      <c r="M183" s="4">
        <f t="shared" si="112"/>
        <v>10868773</v>
      </c>
      <c r="N183" s="4">
        <f t="shared" si="112"/>
        <v>787063080</v>
      </c>
      <c r="O183" s="4">
        <f>IF($H183&gt;0,I183,0)</f>
        <v>1069.56</v>
      </c>
      <c r="Q183" s="17"/>
    </row>
    <row r="184" spans="1:17">
      <c r="A184" s="3"/>
      <c r="B184" t="s">
        <v>363</v>
      </c>
      <c r="C184" t="s">
        <v>364</v>
      </c>
      <c r="D184" s="7">
        <v>308647858</v>
      </c>
      <c r="E184" s="7">
        <v>19838622</v>
      </c>
      <c r="F184" s="4">
        <f>D184+E184</f>
        <v>328486480</v>
      </c>
      <c r="G184" s="8">
        <f t="shared" si="84"/>
        <v>1.1963999999999999</v>
      </c>
      <c r="H184" s="25">
        <v>393000</v>
      </c>
      <c r="I184" s="6">
        <v>263.09000000000003</v>
      </c>
      <c r="J184" s="4">
        <f>ROUND(F184/I184,0)</f>
        <v>1248571</v>
      </c>
      <c r="K184" s="25">
        <f>ROUND(H184/I184,0)</f>
        <v>1494</v>
      </c>
      <c r="L184" s="4">
        <f t="shared" si="112"/>
        <v>308647858</v>
      </c>
      <c r="M184" s="4">
        <f t="shared" si="112"/>
        <v>19838622</v>
      </c>
      <c r="N184" s="4">
        <f t="shared" si="112"/>
        <v>328486480</v>
      </c>
      <c r="O184" s="4">
        <f>IF($H184&gt;0,I184,0)</f>
        <v>263.09000000000003</v>
      </c>
      <c r="Q184" s="17"/>
    </row>
    <row r="185" spans="1:17">
      <c r="A185" s="3"/>
      <c r="B185" t="s">
        <v>365</v>
      </c>
      <c r="C185" t="s">
        <v>366</v>
      </c>
      <c r="D185" s="7">
        <v>252685356</v>
      </c>
      <c r="E185" s="7">
        <v>20272847</v>
      </c>
      <c r="F185" s="4">
        <f>D185+E185</f>
        <v>272958203</v>
      </c>
      <c r="G185" s="8">
        <f t="shared" si="84"/>
        <v>2.03694</v>
      </c>
      <c r="H185" s="25">
        <v>556000</v>
      </c>
      <c r="I185" s="6">
        <v>237.79</v>
      </c>
      <c r="J185" s="4">
        <f>ROUND(F185/I185,0)</f>
        <v>1147896</v>
      </c>
      <c r="K185" s="25">
        <f>ROUND(H185/I185,0)</f>
        <v>2338</v>
      </c>
      <c r="L185" s="4">
        <f t="shared" si="112"/>
        <v>252685356</v>
      </c>
      <c r="M185" s="4">
        <f t="shared" si="112"/>
        <v>20272847</v>
      </c>
      <c r="N185" s="4">
        <f t="shared" si="112"/>
        <v>272958203</v>
      </c>
      <c r="O185" s="4">
        <f>IF($H185&gt;0,I185,0)</f>
        <v>237.79</v>
      </c>
      <c r="Q185" s="17"/>
    </row>
    <row r="186" spans="1:17">
      <c r="A186" s="3"/>
      <c r="B186" t="s">
        <v>367</v>
      </c>
      <c r="C186" t="s">
        <v>368</v>
      </c>
      <c r="D186" s="7">
        <v>2682780757</v>
      </c>
      <c r="E186" s="7">
        <v>167622</v>
      </c>
      <c r="F186" s="4">
        <f t="shared" ref="F186:F195" si="113">D186+E186</f>
        <v>2682948379</v>
      </c>
      <c r="G186" s="8">
        <f t="shared" si="84"/>
        <v>2.6556600000000001</v>
      </c>
      <c r="H186" s="25">
        <v>7125000</v>
      </c>
      <c r="I186" s="6">
        <v>2930.2399999999989</v>
      </c>
      <c r="J186" s="4">
        <f t="shared" ref="J186:J195" si="114">ROUND(F186/I186,0)</f>
        <v>915607</v>
      </c>
      <c r="K186" s="25">
        <f t="shared" ref="K186:K195" si="115">ROUND(H186/I186,0)</f>
        <v>2432</v>
      </c>
      <c r="L186" s="4">
        <f t="shared" ref="L186:L195" si="116">IF($H186&gt;0,D186,0)</f>
        <v>2682780757</v>
      </c>
      <c r="M186" s="4">
        <f t="shared" ref="M186:M195" si="117">IF($H186&gt;0,E186,0)</f>
        <v>167622</v>
      </c>
      <c r="N186" s="4">
        <f t="shared" ref="N186:N195" si="118">IF($H186&gt;0,F186,0)</f>
        <v>2682948379</v>
      </c>
      <c r="O186" s="4">
        <f t="shared" ref="O186:O195" si="119">IF($H186&gt;0,I186,0)</f>
        <v>2930.2399999999989</v>
      </c>
      <c r="Q186" s="17"/>
    </row>
    <row r="187" spans="1:17">
      <c r="A187" s="3"/>
      <c r="B187" t="s">
        <v>369</v>
      </c>
      <c r="C187" t="s">
        <v>370</v>
      </c>
      <c r="D187" s="7">
        <v>12484864782</v>
      </c>
      <c r="E187" s="7">
        <v>596229</v>
      </c>
      <c r="F187" s="4">
        <f t="shared" si="113"/>
        <v>12485461011</v>
      </c>
      <c r="G187" s="8">
        <f t="shared" si="84"/>
        <v>4.0847499999999997</v>
      </c>
      <c r="H187" s="25">
        <v>51000000</v>
      </c>
      <c r="I187" s="6">
        <v>21522.059999999998</v>
      </c>
      <c r="J187" s="4">
        <f t="shared" si="114"/>
        <v>580124</v>
      </c>
      <c r="K187" s="25">
        <f t="shared" si="115"/>
        <v>2370</v>
      </c>
      <c r="L187" s="4">
        <f t="shared" si="116"/>
        <v>12484864782</v>
      </c>
      <c r="M187" s="4">
        <f t="shared" si="117"/>
        <v>596229</v>
      </c>
      <c r="N187" s="4">
        <f t="shared" si="118"/>
        <v>12485461011</v>
      </c>
      <c r="O187" s="4">
        <f t="shared" si="119"/>
        <v>21522.059999999998</v>
      </c>
      <c r="Q187" s="17"/>
    </row>
    <row r="188" spans="1:17">
      <c r="A188" s="3"/>
      <c r="B188" t="s">
        <v>371</v>
      </c>
      <c r="C188" t="s">
        <v>372</v>
      </c>
      <c r="D188" s="7">
        <v>20038528844</v>
      </c>
      <c r="E188" s="7">
        <v>0</v>
      </c>
      <c r="F188" s="4">
        <f t="shared" si="113"/>
        <v>20038528844</v>
      </c>
      <c r="G188" s="8">
        <f t="shared" si="84"/>
        <v>4.2917300000000003</v>
      </c>
      <c r="H188" s="25">
        <v>86000000</v>
      </c>
      <c r="I188" s="6">
        <v>28436.570000000003</v>
      </c>
      <c r="J188" s="4">
        <f t="shared" si="114"/>
        <v>704675</v>
      </c>
      <c r="K188" s="25">
        <f t="shared" si="115"/>
        <v>3024</v>
      </c>
      <c r="L188" s="4">
        <f t="shared" si="116"/>
        <v>20038528844</v>
      </c>
      <c r="M188" s="4">
        <f t="shared" si="117"/>
        <v>0</v>
      </c>
      <c r="N188" s="4">
        <f t="shared" si="118"/>
        <v>20038528844</v>
      </c>
      <c r="O188" s="4">
        <f t="shared" si="119"/>
        <v>28436.570000000003</v>
      </c>
      <c r="Q188" s="17"/>
    </row>
    <row r="189" spans="1:17">
      <c r="A189" s="3"/>
      <c r="B189" t="s">
        <v>373</v>
      </c>
      <c r="C189" t="s">
        <v>374</v>
      </c>
      <c r="D189" s="7">
        <v>69873714</v>
      </c>
      <c r="E189" s="7">
        <v>15862060</v>
      </c>
      <c r="F189" s="4">
        <f t="shared" si="113"/>
        <v>85735774</v>
      </c>
      <c r="G189" s="8">
        <f t="shared" si="84"/>
        <v>6.66</v>
      </c>
      <c r="H189" s="25">
        <v>571000</v>
      </c>
      <c r="I189" s="6">
        <v>234.45</v>
      </c>
      <c r="J189" s="4">
        <f t="shared" si="114"/>
        <v>365689</v>
      </c>
      <c r="K189" s="25">
        <f t="shared" si="115"/>
        <v>2435</v>
      </c>
      <c r="L189" s="4">
        <f t="shared" si="116"/>
        <v>69873714</v>
      </c>
      <c r="M189" s="4">
        <f t="shared" si="117"/>
        <v>15862060</v>
      </c>
      <c r="N189" s="4">
        <f t="shared" si="118"/>
        <v>85735774</v>
      </c>
      <c r="O189" s="4">
        <f t="shared" si="119"/>
        <v>234.45</v>
      </c>
      <c r="Q189" s="17"/>
    </row>
    <row r="190" spans="1:17">
      <c r="A190" s="3"/>
      <c r="B190" t="s">
        <v>375</v>
      </c>
      <c r="C190" t="s">
        <v>376</v>
      </c>
      <c r="D190" s="7">
        <v>2900696367</v>
      </c>
      <c r="E190" s="7">
        <v>3012</v>
      </c>
      <c r="F190" s="4">
        <f t="shared" si="113"/>
        <v>2900699379</v>
      </c>
      <c r="G190" s="8">
        <f t="shared" si="84"/>
        <v>4.1357100000000004</v>
      </c>
      <c r="H190" s="25">
        <v>11996452</v>
      </c>
      <c r="I190" s="6">
        <v>5417.53</v>
      </c>
      <c r="J190" s="4">
        <f t="shared" si="114"/>
        <v>535428</v>
      </c>
      <c r="K190" s="25">
        <f t="shared" si="115"/>
        <v>2214</v>
      </c>
      <c r="L190" s="4">
        <f t="shared" si="116"/>
        <v>2900696367</v>
      </c>
      <c r="M190" s="4">
        <f t="shared" si="117"/>
        <v>3012</v>
      </c>
      <c r="N190" s="4">
        <f t="shared" si="118"/>
        <v>2900699379</v>
      </c>
      <c r="O190" s="4">
        <f t="shared" si="119"/>
        <v>5417.53</v>
      </c>
      <c r="Q190" s="17"/>
    </row>
    <row r="191" spans="1:17">
      <c r="A191" s="3"/>
      <c r="B191" t="s">
        <v>377</v>
      </c>
      <c r="C191" t="s">
        <v>378</v>
      </c>
      <c r="D191" s="7">
        <v>5981023785</v>
      </c>
      <c r="E191" s="7">
        <v>967039</v>
      </c>
      <c r="F191" s="4">
        <f t="shared" si="113"/>
        <v>5981990824</v>
      </c>
      <c r="G191" s="8">
        <f t="shared" si="84"/>
        <v>3.5105400000000002</v>
      </c>
      <c r="H191" s="25">
        <v>21000000</v>
      </c>
      <c r="I191" s="6">
        <v>8351.5899999999983</v>
      </c>
      <c r="J191" s="4">
        <f t="shared" si="114"/>
        <v>716270</v>
      </c>
      <c r="K191" s="25">
        <f t="shared" si="115"/>
        <v>2514</v>
      </c>
      <c r="L191" s="4">
        <f t="shared" si="116"/>
        <v>5981023785</v>
      </c>
      <c r="M191" s="4">
        <f t="shared" si="117"/>
        <v>967039</v>
      </c>
      <c r="N191" s="4">
        <f t="shared" si="118"/>
        <v>5981990824</v>
      </c>
      <c r="O191" s="4">
        <f t="shared" si="119"/>
        <v>8351.5899999999983</v>
      </c>
      <c r="Q191" s="17"/>
    </row>
    <row r="192" spans="1:17">
      <c r="A192" s="3"/>
      <c r="B192" t="s">
        <v>379</v>
      </c>
      <c r="C192" t="s">
        <v>380</v>
      </c>
      <c r="D192" s="7">
        <v>1560489467</v>
      </c>
      <c r="E192" s="7">
        <v>218215</v>
      </c>
      <c r="F192" s="4">
        <f t="shared" si="113"/>
        <v>1560707682</v>
      </c>
      <c r="G192" s="8">
        <f t="shared" si="84"/>
        <v>3.6201500000000002</v>
      </c>
      <c r="H192" s="25">
        <v>5650000</v>
      </c>
      <c r="I192" s="6">
        <v>2028.96</v>
      </c>
      <c r="J192" s="4">
        <f t="shared" si="114"/>
        <v>769216</v>
      </c>
      <c r="K192" s="25">
        <f t="shared" si="115"/>
        <v>2785</v>
      </c>
      <c r="L192" s="4">
        <f t="shared" si="116"/>
        <v>1560489467</v>
      </c>
      <c r="M192" s="4">
        <f t="shared" si="117"/>
        <v>218215</v>
      </c>
      <c r="N192" s="4">
        <f t="shared" si="118"/>
        <v>1560707682</v>
      </c>
      <c r="O192" s="4">
        <f t="shared" si="119"/>
        <v>2028.96</v>
      </c>
      <c r="Q192" s="17"/>
    </row>
    <row r="193" spans="1:17">
      <c r="A193" s="3"/>
      <c r="B193" t="s">
        <v>381</v>
      </c>
      <c r="C193" t="s">
        <v>382</v>
      </c>
      <c r="D193" s="7">
        <v>1098975430</v>
      </c>
      <c r="E193" s="7">
        <v>4638796</v>
      </c>
      <c r="F193" s="4">
        <f t="shared" si="113"/>
        <v>1103614226</v>
      </c>
      <c r="G193" s="8">
        <f t="shared" si="84"/>
        <v>3.8283299999999998</v>
      </c>
      <c r="H193" s="25">
        <v>4225000</v>
      </c>
      <c r="I193" s="6">
        <v>2290.0699999999997</v>
      </c>
      <c r="J193" s="4">
        <f t="shared" si="114"/>
        <v>481913</v>
      </c>
      <c r="K193" s="25">
        <f t="shared" si="115"/>
        <v>1845</v>
      </c>
      <c r="L193" s="4">
        <f t="shared" si="116"/>
        <v>1098975430</v>
      </c>
      <c r="M193" s="4">
        <f t="shared" si="117"/>
        <v>4638796</v>
      </c>
      <c r="N193" s="4">
        <f t="shared" si="118"/>
        <v>1103614226</v>
      </c>
      <c r="O193" s="4">
        <f t="shared" si="119"/>
        <v>2290.0699999999997</v>
      </c>
      <c r="Q193" s="17"/>
    </row>
    <row r="194" spans="1:17">
      <c r="A194" s="3"/>
      <c r="B194" t="s">
        <v>383</v>
      </c>
      <c r="C194" t="s">
        <v>384</v>
      </c>
      <c r="D194" s="7">
        <v>4919980928</v>
      </c>
      <c r="E194" s="7">
        <v>8374</v>
      </c>
      <c r="F194" s="4">
        <f t="shared" si="113"/>
        <v>4919989302</v>
      </c>
      <c r="G194" s="8">
        <f t="shared" si="84"/>
        <v>4.3081399999999999</v>
      </c>
      <c r="H194" s="25">
        <v>21196000</v>
      </c>
      <c r="I194" s="6">
        <v>11914.079999999998</v>
      </c>
      <c r="J194" s="4">
        <f t="shared" si="114"/>
        <v>412956</v>
      </c>
      <c r="K194" s="25">
        <f t="shared" si="115"/>
        <v>1779</v>
      </c>
      <c r="L194" s="4">
        <f t="shared" si="116"/>
        <v>4919980928</v>
      </c>
      <c r="M194" s="4">
        <f t="shared" si="117"/>
        <v>8374</v>
      </c>
      <c r="N194" s="4">
        <f t="shared" si="118"/>
        <v>4919989302</v>
      </c>
      <c r="O194" s="4">
        <f t="shared" si="119"/>
        <v>11914.079999999998</v>
      </c>
      <c r="Q194" s="17"/>
    </row>
    <row r="195" spans="1:17">
      <c r="A195" s="3"/>
      <c r="B195" t="s">
        <v>385</v>
      </c>
      <c r="C195" t="s">
        <v>386</v>
      </c>
      <c r="D195" s="7">
        <v>10152441218</v>
      </c>
      <c r="E195" s="7">
        <v>4993869</v>
      </c>
      <c r="F195" s="4">
        <f t="shared" si="113"/>
        <v>10157435087</v>
      </c>
      <c r="G195" s="8">
        <f t="shared" si="84"/>
        <v>2.2960500000000001</v>
      </c>
      <c r="H195" s="25">
        <v>23321982</v>
      </c>
      <c r="I195" s="6">
        <v>8526.5800000000017</v>
      </c>
      <c r="J195" s="4">
        <f t="shared" si="114"/>
        <v>1191267</v>
      </c>
      <c r="K195" s="25">
        <f t="shared" si="115"/>
        <v>2735</v>
      </c>
      <c r="L195" s="4">
        <f t="shared" si="116"/>
        <v>10152441218</v>
      </c>
      <c r="M195" s="4">
        <f t="shared" si="117"/>
        <v>4993869</v>
      </c>
      <c r="N195" s="4">
        <f t="shared" si="118"/>
        <v>10157435087</v>
      </c>
      <c r="O195" s="4">
        <f t="shared" si="119"/>
        <v>8526.5800000000017</v>
      </c>
      <c r="Q195" s="17"/>
    </row>
    <row r="196" spans="1:17">
      <c r="A196" s="3"/>
      <c r="B196" t="s">
        <v>387</v>
      </c>
      <c r="C196" t="s">
        <v>388</v>
      </c>
      <c r="D196" s="7">
        <v>3237158090</v>
      </c>
      <c r="E196" s="7">
        <v>37880</v>
      </c>
      <c r="F196" s="4">
        <f t="shared" ref="F196:F204" si="120">D196+E196</f>
        <v>3237195970</v>
      </c>
      <c r="G196" s="8">
        <f t="shared" si="84"/>
        <v>5.3668800000000001</v>
      </c>
      <c r="H196" s="25">
        <v>17373653</v>
      </c>
      <c r="I196" s="6">
        <v>7587.1500000000005</v>
      </c>
      <c r="J196" s="4">
        <f t="shared" ref="J196:J204" si="121">ROUND(F196/I196,0)</f>
        <v>426668</v>
      </c>
      <c r="K196" s="25">
        <f t="shared" ref="K196:K204" si="122">ROUND(H196/I196,0)</f>
        <v>2290</v>
      </c>
      <c r="L196" s="4">
        <f t="shared" ref="L196:N200" si="123">IF($H196&gt;0,D196,0)</f>
        <v>3237158090</v>
      </c>
      <c r="M196" s="4">
        <f t="shared" si="123"/>
        <v>37880</v>
      </c>
      <c r="N196" s="4">
        <f t="shared" si="123"/>
        <v>3237195970</v>
      </c>
      <c r="O196" s="4">
        <f t="shared" ref="O196:O204" si="124">IF($H196&gt;0,I196,0)</f>
        <v>7587.1500000000005</v>
      </c>
      <c r="Q196" s="17"/>
    </row>
    <row r="197" spans="1:17">
      <c r="A197" s="3"/>
      <c r="B197" t="s">
        <v>389</v>
      </c>
      <c r="C197" t="s">
        <v>390</v>
      </c>
      <c r="D197" s="7">
        <v>9162005227</v>
      </c>
      <c r="E197" s="7">
        <v>8951817</v>
      </c>
      <c r="F197" s="4">
        <f t="shared" si="120"/>
        <v>9170957044</v>
      </c>
      <c r="G197" s="8">
        <f t="shared" si="84"/>
        <v>4.5687699999999998</v>
      </c>
      <c r="H197" s="25">
        <v>41900000</v>
      </c>
      <c r="I197" s="6">
        <v>17893.550000000003</v>
      </c>
      <c r="J197" s="4">
        <f t="shared" si="121"/>
        <v>512529</v>
      </c>
      <c r="K197" s="25">
        <f t="shared" si="122"/>
        <v>2342</v>
      </c>
      <c r="L197" s="4">
        <f t="shared" si="123"/>
        <v>9162005227</v>
      </c>
      <c r="M197" s="4">
        <f t="shared" si="123"/>
        <v>8951817</v>
      </c>
      <c r="N197" s="4">
        <f t="shared" si="123"/>
        <v>9170957044</v>
      </c>
      <c r="O197" s="4">
        <f t="shared" si="124"/>
        <v>17893.550000000003</v>
      </c>
      <c r="Q197" s="17"/>
    </row>
    <row r="198" spans="1:17">
      <c r="A198" s="3"/>
      <c r="B198" t="s">
        <v>391</v>
      </c>
      <c r="C198" t="s">
        <v>392</v>
      </c>
      <c r="D198" s="7">
        <v>1168598860</v>
      </c>
      <c r="E198" s="7">
        <v>53858420</v>
      </c>
      <c r="F198" s="4">
        <f t="shared" si="120"/>
        <v>1222457280</v>
      </c>
      <c r="G198" s="8">
        <f t="shared" si="84"/>
        <v>3.8268800000000001</v>
      </c>
      <c r="H198" s="25">
        <v>4678198</v>
      </c>
      <c r="I198" s="6">
        <v>1839.27</v>
      </c>
      <c r="J198" s="4">
        <f t="shared" si="121"/>
        <v>664643</v>
      </c>
      <c r="K198" s="25">
        <f t="shared" si="122"/>
        <v>2544</v>
      </c>
      <c r="L198" s="4">
        <f t="shared" si="123"/>
        <v>1168598860</v>
      </c>
      <c r="M198" s="4">
        <f t="shared" si="123"/>
        <v>53858420</v>
      </c>
      <c r="N198" s="4">
        <f t="shared" si="123"/>
        <v>1222457280</v>
      </c>
      <c r="O198" s="4">
        <f t="shared" si="124"/>
        <v>1839.27</v>
      </c>
      <c r="Q198" s="17"/>
    </row>
    <row r="199" spans="1:17">
      <c r="A199" s="3"/>
      <c r="B199" t="s">
        <v>393</v>
      </c>
      <c r="C199" t="s">
        <v>394</v>
      </c>
      <c r="D199" s="7">
        <v>2305454288</v>
      </c>
      <c r="E199" s="7">
        <v>50611478</v>
      </c>
      <c r="F199" s="4">
        <f t="shared" si="120"/>
        <v>2356065766</v>
      </c>
      <c r="G199" s="8">
        <f t="shared" si="84"/>
        <v>3.7515700000000001</v>
      </c>
      <c r="H199" s="25">
        <v>8838947</v>
      </c>
      <c r="I199" s="6">
        <v>3374.3900000000003</v>
      </c>
      <c r="J199" s="4">
        <f t="shared" si="121"/>
        <v>698220</v>
      </c>
      <c r="K199" s="25">
        <f t="shared" si="122"/>
        <v>2619</v>
      </c>
      <c r="L199" s="4">
        <f t="shared" si="123"/>
        <v>2305454288</v>
      </c>
      <c r="M199" s="4">
        <f t="shared" si="123"/>
        <v>50611478</v>
      </c>
      <c r="N199" s="4">
        <f t="shared" si="123"/>
        <v>2356065766</v>
      </c>
      <c r="O199" s="4">
        <f t="shared" si="124"/>
        <v>3374.3900000000003</v>
      </c>
      <c r="Q199" s="17"/>
    </row>
    <row r="200" spans="1:17">
      <c r="A200" s="3"/>
      <c r="B200" t="s">
        <v>395</v>
      </c>
      <c r="C200" t="s">
        <v>396</v>
      </c>
      <c r="D200" s="7">
        <v>3062607855</v>
      </c>
      <c r="E200" s="7">
        <v>5620</v>
      </c>
      <c r="F200" s="4">
        <f t="shared" si="120"/>
        <v>3062613475</v>
      </c>
      <c r="G200" s="8">
        <f t="shared" si="84"/>
        <v>3.0366200000000001</v>
      </c>
      <c r="H200" s="25">
        <v>9300000</v>
      </c>
      <c r="I200" s="6">
        <v>3429.72</v>
      </c>
      <c r="J200" s="4">
        <f t="shared" si="121"/>
        <v>892963</v>
      </c>
      <c r="K200" s="25">
        <f t="shared" si="122"/>
        <v>2712</v>
      </c>
      <c r="L200" s="4">
        <f t="shared" si="123"/>
        <v>3062607855</v>
      </c>
      <c r="M200" s="4">
        <f t="shared" si="123"/>
        <v>5620</v>
      </c>
      <c r="N200" s="4">
        <f t="shared" si="123"/>
        <v>3062613475</v>
      </c>
      <c r="O200" s="4">
        <f t="shared" si="124"/>
        <v>3429.72</v>
      </c>
      <c r="Q200" s="17"/>
    </row>
    <row r="201" spans="1:17">
      <c r="A201" s="3"/>
      <c r="B201" t="s">
        <v>397</v>
      </c>
      <c r="C201" t="s">
        <v>398</v>
      </c>
      <c r="D201" s="7">
        <v>175546733</v>
      </c>
      <c r="E201" s="7">
        <v>0</v>
      </c>
      <c r="F201" s="4">
        <f t="shared" si="120"/>
        <v>175546733</v>
      </c>
      <c r="G201" s="8">
        <f t="shared" si="84"/>
        <v>0</v>
      </c>
      <c r="H201" s="25">
        <v>0</v>
      </c>
      <c r="I201" s="6">
        <v>20.6</v>
      </c>
      <c r="J201" s="4">
        <f t="shared" si="121"/>
        <v>8521686</v>
      </c>
      <c r="K201" s="25">
        <f t="shared" si="122"/>
        <v>0</v>
      </c>
      <c r="L201" s="4">
        <f t="shared" ref="L201:N204" si="125">IF($H201&gt;0,D201,0)</f>
        <v>0</v>
      </c>
      <c r="M201" s="4">
        <f t="shared" si="125"/>
        <v>0</v>
      </c>
      <c r="N201" s="4">
        <f t="shared" si="125"/>
        <v>0</v>
      </c>
      <c r="O201" s="4">
        <f t="shared" si="124"/>
        <v>0</v>
      </c>
      <c r="Q201" s="17"/>
    </row>
    <row r="202" spans="1:17">
      <c r="A202" s="3"/>
      <c r="B202" t="s">
        <v>399</v>
      </c>
      <c r="C202" t="s">
        <v>400</v>
      </c>
      <c r="D202" s="7">
        <v>2156249463</v>
      </c>
      <c r="E202" s="7">
        <v>1226985</v>
      </c>
      <c r="F202" s="4">
        <f t="shared" si="120"/>
        <v>2157476448</v>
      </c>
      <c r="G202" s="8">
        <f t="shared" si="84"/>
        <v>0.92237000000000002</v>
      </c>
      <c r="H202" s="25">
        <v>1990000</v>
      </c>
      <c r="I202" s="6">
        <v>805.11</v>
      </c>
      <c r="J202" s="4">
        <f t="shared" si="121"/>
        <v>2679729</v>
      </c>
      <c r="K202" s="25">
        <f t="shared" si="122"/>
        <v>2472</v>
      </c>
      <c r="L202" s="4">
        <f t="shared" si="125"/>
        <v>2156249463</v>
      </c>
      <c r="M202" s="4">
        <f t="shared" si="125"/>
        <v>1226985</v>
      </c>
      <c r="N202" s="4">
        <f t="shared" si="125"/>
        <v>2157476448</v>
      </c>
      <c r="O202" s="4">
        <f t="shared" si="124"/>
        <v>805.11</v>
      </c>
      <c r="Q202" s="17"/>
    </row>
    <row r="203" spans="1:17">
      <c r="A203" s="3"/>
      <c r="B203" t="s">
        <v>401</v>
      </c>
      <c r="C203" t="s">
        <v>402</v>
      </c>
      <c r="D203" s="7">
        <v>1199805166</v>
      </c>
      <c r="E203" s="7">
        <v>179810</v>
      </c>
      <c r="F203" s="4">
        <f t="shared" si="120"/>
        <v>1199984976</v>
      </c>
      <c r="G203" s="8">
        <f t="shared" si="84"/>
        <v>0.74670999999999998</v>
      </c>
      <c r="H203" s="25">
        <v>896036</v>
      </c>
      <c r="I203" s="6">
        <v>226.98</v>
      </c>
      <c r="J203" s="4">
        <f t="shared" si="121"/>
        <v>5286743</v>
      </c>
      <c r="K203" s="25">
        <f t="shared" si="122"/>
        <v>3948</v>
      </c>
      <c r="L203" s="4">
        <f t="shared" si="125"/>
        <v>1199805166</v>
      </c>
      <c r="M203" s="4">
        <f t="shared" si="125"/>
        <v>179810</v>
      </c>
      <c r="N203" s="4">
        <f t="shared" si="125"/>
        <v>1199984976</v>
      </c>
      <c r="O203" s="4">
        <f t="shared" si="124"/>
        <v>226.98</v>
      </c>
      <c r="Q203" s="17"/>
    </row>
    <row r="204" spans="1:17">
      <c r="A204" s="3"/>
      <c r="B204" t="s">
        <v>403</v>
      </c>
      <c r="C204" t="s">
        <v>404</v>
      </c>
      <c r="D204" s="7">
        <v>2845912753</v>
      </c>
      <c r="E204" s="7">
        <v>655716</v>
      </c>
      <c r="F204" s="4">
        <f t="shared" si="120"/>
        <v>2846568469</v>
      </c>
      <c r="G204" s="8">
        <f t="shared" si="84"/>
        <v>0.73399000000000003</v>
      </c>
      <c r="H204" s="25">
        <v>2089362</v>
      </c>
      <c r="I204" s="6">
        <v>750.29000000000008</v>
      </c>
      <c r="J204" s="4">
        <f t="shared" si="121"/>
        <v>3793958</v>
      </c>
      <c r="K204" s="25">
        <f t="shared" si="122"/>
        <v>2785</v>
      </c>
      <c r="L204" s="4">
        <f t="shared" si="125"/>
        <v>2845912753</v>
      </c>
      <c r="M204" s="4">
        <f t="shared" si="125"/>
        <v>655716</v>
      </c>
      <c r="N204" s="4">
        <f t="shared" si="125"/>
        <v>2846568469</v>
      </c>
      <c r="O204" s="4">
        <f t="shared" si="124"/>
        <v>750.29000000000008</v>
      </c>
      <c r="Q204" s="17"/>
    </row>
    <row r="205" spans="1:17">
      <c r="A205" s="3"/>
      <c r="B205" t="s">
        <v>405</v>
      </c>
      <c r="C205" t="s">
        <v>406</v>
      </c>
      <c r="D205" s="7">
        <v>540921953</v>
      </c>
      <c r="E205" s="7">
        <v>56876533.909999996</v>
      </c>
      <c r="F205" s="4">
        <f t="shared" ref="F205:F211" si="126">D205+E205</f>
        <v>597798486.90999997</v>
      </c>
      <c r="G205" s="8">
        <f t="shared" ref="G205:G268" si="127">ROUND((H205/F205)*1000,5)</f>
        <v>2.7204000000000002</v>
      </c>
      <c r="H205" s="25">
        <v>1626249</v>
      </c>
      <c r="I205" s="6">
        <v>517.92999999999995</v>
      </c>
      <c r="J205" s="4">
        <f t="shared" ref="J205:J211" si="128">ROUND(F205/I205,0)</f>
        <v>1154207</v>
      </c>
      <c r="K205" s="25">
        <f t="shared" ref="K205:K211" si="129">ROUND(H205/I205,0)</f>
        <v>3140</v>
      </c>
      <c r="L205" s="4">
        <f t="shared" ref="L205:N211" si="130">IF($H205&gt;0,D205,0)</f>
        <v>540921953</v>
      </c>
      <c r="M205" s="4">
        <f t="shared" si="130"/>
        <v>56876533.909999996</v>
      </c>
      <c r="N205" s="4">
        <f t="shared" si="130"/>
        <v>597798486.90999997</v>
      </c>
      <c r="O205" s="4">
        <f t="shared" ref="O205:O211" si="131">IF($H205&gt;0,I205,0)</f>
        <v>517.92999999999995</v>
      </c>
      <c r="Q205" s="17"/>
    </row>
    <row r="206" spans="1:17">
      <c r="A206" s="3"/>
      <c r="B206" t="s">
        <v>407</v>
      </c>
      <c r="C206" t="s">
        <v>408</v>
      </c>
      <c r="D206" s="7">
        <v>2998195675</v>
      </c>
      <c r="E206" s="7">
        <v>2425727</v>
      </c>
      <c r="F206" s="4">
        <f t="shared" si="126"/>
        <v>3000621402</v>
      </c>
      <c r="G206" s="8">
        <f t="shared" si="127"/>
        <v>3.16601</v>
      </c>
      <c r="H206" s="25">
        <v>9500000</v>
      </c>
      <c r="I206" s="6">
        <v>3674.1500000000005</v>
      </c>
      <c r="J206" s="4">
        <f t="shared" si="128"/>
        <v>816685</v>
      </c>
      <c r="K206" s="25">
        <f t="shared" si="129"/>
        <v>2586</v>
      </c>
      <c r="L206" s="4">
        <f t="shared" si="130"/>
        <v>2998195675</v>
      </c>
      <c r="M206" s="4">
        <f t="shared" si="130"/>
        <v>2425727</v>
      </c>
      <c r="N206" s="4">
        <f t="shared" si="130"/>
        <v>3000621402</v>
      </c>
      <c r="O206" s="4">
        <f t="shared" si="131"/>
        <v>3674.1500000000005</v>
      </c>
      <c r="Q206" s="17"/>
    </row>
    <row r="207" spans="1:17">
      <c r="A207" s="3"/>
      <c r="B207" t="s">
        <v>409</v>
      </c>
      <c r="C207" t="s">
        <v>410</v>
      </c>
      <c r="D207" s="7">
        <v>2512895122</v>
      </c>
      <c r="E207" s="7">
        <v>34157288.530000001</v>
      </c>
      <c r="F207" s="4">
        <f t="shared" si="126"/>
        <v>2547052410.5300002</v>
      </c>
      <c r="G207" s="8">
        <f t="shared" si="127"/>
        <v>3.8868499999999999</v>
      </c>
      <c r="H207" s="25">
        <v>9900000</v>
      </c>
      <c r="I207" s="6">
        <v>4195.4699999999993</v>
      </c>
      <c r="J207" s="4">
        <f t="shared" si="128"/>
        <v>607096</v>
      </c>
      <c r="K207" s="25">
        <f t="shared" si="129"/>
        <v>2360</v>
      </c>
      <c r="L207" s="4">
        <f t="shared" si="130"/>
        <v>2512895122</v>
      </c>
      <c r="M207" s="4">
        <f t="shared" si="130"/>
        <v>34157288.530000001</v>
      </c>
      <c r="N207" s="4">
        <f t="shared" si="130"/>
        <v>2547052410.5300002</v>
      </c>
      <c r="O207" s="4">
        <f t="shared" si="131"/>
        <v>4195.4699999999993</v>
      </c>
      <c r="Q207" s="17"/>
    </row>
    <row r="208" spans="1:17">
      <c r="A208" s="3"/>
      <c r="B208" t="s">
        <v>411</v>
      </c>
      <c r="C208" t="s">
        <v>412</v>
      </c>
      <c r="D208" s="7">
        <v>5035129232</v>
      </c>
      <c r="E208" s="7">
        <v>214614</v>
      </c>
      <c r="F208" s="4">
        <f t="shared" si="126"/>
        <v>5035343846</v>
      </c>
      <c r="G208" s="8">
        <f t="shared" si="127"/>
        <v>1.60764</v>
      </c>
      <c r="H208" s="25">
        <v>8095000</v>
      </c>
      <c r="I208" s="6">
        <v>2664.8499999999995</v>
      </c>
      <c r="J208" s="4">
        <f t="shared" si="128"/>
        <v>1889541</v>
      </c>
      <c r="K208" s="25">
        <f t="shared" si="129"/>
        <v>3038</v>
      </c>
      <c r="L208" s="4">
        <f t="shared" si="130"/>
        <v>5035129232</v>
      </c>
      <c r="M208" s="4">
        <f t="shared" si="130"/>
        <v>214614</v>
      </c>
      <c r="N208" s="4">
        <f t="shared" si="130"/>
        <v>5035343846</v>
      </c>
      <c r="O208" s="4">
        <f t="shared" si="131"/>
        <v>2664.8499999999995</v>
      </c>
      <c r="Q208" s="17"/>
    </row>
    <row r="209" spans="1:17">
      <c r="A209" s="3"/>
      <c r="B209" t="s">
        <v>413</v>
      </c>
      <c r="C209" t="s">
        <v>414</v>
      </c>
      <c r="D209" s="7">
        <v>477168918</v>
      </c>
      <c r="E209" s="7">
        <v>160685</v>
      </c>
      <c r="F209" s="4">
        <f t="shared" si="126"/>
        <v>477329603</v>
      </c>
      <c r="G209" s="8">
        <f t="shared" si="127"/>
        <v>2.8177599999999998</v>
      </c>
      <c r="H209" s="25">
        <v>1345000</v>
      </c>
      <c r="I209" s="6">
        <v>592.13000000000011</v>
      </c>
      <c r="J209" s="4">
        <f t="shared" si="128"/>
        <v>806123</v>
      </c>
      <c r="K209" s="25">
        <f t="shared" si="129"/>
        <v>2271</v>
      </c>
      <c r="L209" s="4">
        <f t="shared" si="130"/>
        <v>477168918</v>
      </c>
      <c r="M209" s="4">
        <f t="shared" si="130"/>
        <v>160685</v>
      </c>
      <c r="N209" s="4">
        <f t="shared" si="130"/>
        <v>477329603</v>
      </c>
      <c r="O209" s="4">
        <f t="shared" si="131"/>
        <v>592.13000000000011</v>
      </c>
      <c r="Q209" s="17"/>
    </row>
    <row r="210" spans="1:17">
      <c r="A210" s="3"/>
      <c r="B210" t="s">
        <v>415</v>
      </c>
      <c r="C210" t="s">
        <v>416</v>
      </c>
      <c r="D210" s="7">
        <v>429230110</v>
      </c>
      <c r="E210" s="7">
        <v>2534988</v>
      </c>
      <c r="F210" s="4">
        <f t="shared" si="126"/>
        <v>431765098</v>
      </c>
      <c r="G210" s="8">
        <f t="shared" si="127"/>
        <v>3.2425000000000002</v>
      </c>
      <c r="H210" s="25">
        <v>1400000</v>
      </c>
      <c r="I210" s="6">
        <v>536.58500000000004</v>
      </c>
      <c r="J210" s="4">
        <f t="shared" si="128"/>
        <v>804654</v>
      </c>
      <c r="K210" s="25">
        <f t="shared" si="129"/>
        <v>2609</v>
      </c>
      <c r="L210" s="4">
        <f t="shared" si="130"/>
        <v>429230110</v>
      </c>
      <c r="M210" s="4">
        <f t="shared" si="130"/>
        <v>2534988</v>
      </c>
      <c r="N210" s="4">
        <f t="shared" si="130"/>
        <v>431765098</v>
      </c>
      <c r="O210" s="4">
        <f t="shared" si="131"/>
        <v>536.58500000000004</v>
      </c>
      <c r="Q210" s="17"/>
    </row>
    <row r="211" spans="1:17">
      <c r="A211" s="3"/>
      <c r="B211" t="s">
        <v>417</v>
      </c>
      <c r="C211" t="s">
        <v>418</v>
      </c>
      <c r="D211" s="7">
        <v>3347380129</v>
      </c>
      <c r="E211" s="7">
        <v>116186</v>
      </c>
      <c r="F211" s="4">
        <f t="shared" si="126"/>
        <v>3347496315</v>
      </c>
      <c r="G211" s="8">
        <f t="shared" si="127"/>
        <v>4.2206400000000004</v>
      </c>
      <c r="H211" s="25">
        <v>14128561</v>
      </c>
      <c r="I211" s="6">
        <v>6394.8049999999994</v>
      </c>
      <c r="J211" s="4">
        <f t="shared" si="128"/>
        <v>523471</v>
      </c>
      <c r="K211" s="25">
        <f t="shared" si="129"/>
        <v>2209</v>
      </c>
      <c r="L211" s="4">
        <f t="shared" si="130"/>
        <v>3347380129</v>
      </c>
      <c r="M211" s="4">
        <f t="shared" si="130"/>
        <v>116186</v>
      </c>
      <c r="N211" s="4">
        <f t="shared" si="130"/>
        <v>3347496315</v>
      </c>
      <c r="O211" s="4">
        <f t="shared" si="131"/>
        <v>6394.8049999999994</v>
      </c>
      <c r="Q211" s="17"/>
    </row>
    <row r="212" spans="1:17">
      <c r="A212" s="3"/>
      <c r="B212" t="s">
        <v>419</v>
      </c>
      <c r="C212" t="s">
        <v>420</v>
      </c>
      <c r="D212" s="7">
        <v>119716016</v>
      </c>
      <c r="E212" s="7">
        <v>14628110</v>
      </c>
      <c r="F212" s="4">
        <f>D212+E212</f>
        <v>134344126</v>
      </c>
      <c r="G212" s="8">
        <f t="shared" si="127"/>
        <v>1.3026199999999999</v>
      </c>
      <c r="H212" s="25">
        <v>175000</v>
      </c>
      <c r="I212" s="6">
        <v>115.5</v>
      </c>
      <c r="J212" s="4">
        <f>ROUND(F212/I212,0)</f>
        <v>1163153</v>
      </c>
      <c r="K212" s="25">
        <f>ROUND(H212/I212,0)</f>
        <v>1515</v>
      </c>
      <c r="L212" s="4">
        <f t="shared" ref="L212:N215" si="132">IF($H212&gt;0,D212,0)</f>
        <v>119716016</v>
      </c>
      <c r="M212" s="4">
        <f t="shared" si="132"/>
        <v>14628110</v>
      </c>
      <c r="N212" s="4">
        <f t="shared" si="132"/>
        <v>134344126</v>
      </c>
      <c r="O212" s="4">
        <f>IF($H212&gt;0,I212,0)</f>
        <v>115.5</v>
      </c>
      <c r="Q212" s="17"/>
    </row>
    <row r="213" spans="1:17">
      <c r="A213" s="3"/>
      <c r="B213" t="s">
        <v>421</v>
      </c>
      <c r="C213" t="s">
        <v>422</v>
      </c>
      <c r="D213" s="7">
        <v>45029590</v>
      </c>
      <c r="E213" s="7">
        <v>129898</v>
      </c>
      <c r="F213" s="4">
        <f>D213+E213</f>
        <v>45159488</v>
      </c>
      <c r="G213" s="8">
        <f t="shared" si="127"/>
        <v>3.43228</v>
      </c>
      <c r="H213" s="25">
        <v>155000</v>
      </c>
      <c r="I213" s="6">
        <v>68.95</v>
      </c>
      <c r="J213" s="4">
        <f>ROUND(F213/I213,0)</f>
        <v>654960</v>
      </c>
      <c r="K213" s="25">
        <f>ROUND(H213/I213,0)</f>
        <v>2248</v>
      </c>
      <c r="L213" s="4">
        <f t="shared" si="132"/>
        <v>45029590</v>
      </c>
      <c r="M213" s="4">
        <f t="shared" si="132"/>
        <v>129898</v>
      </c>
      <c r="N213" s="4">
        <f t="shared" si="132"/>
        <v>45159488</v>
      </c>
      <c r="O213" s="4">
        <f>IF($H213&gt;0,I213,0)</f>
        <v>68.95</v>
      </c>
      <c r="Q213" s="17"/>
    </row>
    <row r="214" spans="1:17">
      <c r="A214" s="3"/>
      <c r="B214" t="s">
        <v>423</v>
      </c>
      <c r="C214" t="s">
        <v>424</v>
      </c>
      <c r="D214" s="7">
        <v>53109234</v>
      </c>
      <c r="E214" s="7">
        <v>2910380</v>
      </c>
      <c r="F214" s="4">
        <f>D214+E214</f>
        <v>56019614</v>
      </c>
      <c r="G214" s="8">
        <f t="shared" si="127"/>
        <v>0</v>
      </c>
      <c r="H214" s="25">
        <v>0</v>
      </c>
      <c r="I214" s="6">
        <v>30.02</v>
      </c>
      <c r="J214" s="4">
        <f>ROUND(F214/I214,0)</f>
        <v>1866076</v>
      </c>
      <c r="K214" s="25">
        <f>ROUND(H214/I214,0)</f>
        <v>0</v>
      </c>
      <c r="L214" s="4">
        <f t="shared" si="132"/>
        <v>0</v>
      </c>
      <c r="M214" s="4">
        <f t="shared" si="132"/>
        <v>0</v>
      </c>
      <c r="N214" s="4">
        <f t="shared" si="132"/>
        <v>0</v>
      </c>
      <c r="O214" s="4">
        <f>IF($H214&gt;0,I214,0)</f>
        <v>0</v>
      </c>
      <c r="Q214" s="17"/>
    </row>
    <row r="215" spans="1:17">
      <c r="A215" s="3"/>
      <c r="B215" t="s">
        <v>425</v>
      </c>
      <c r="C215" t="s">
        <v>426</v>
      </c>
      <c r="D215" s="7">
        <v>744478858</v>
      </c>
      <c r="E215" s="7">
        <v>44084381</v>
      </c>
      <c r="F215" s="4">
        <f>D215+E215</f>
        <v>788563239</v>
      </c>
      <c r="G215" s="8">
        <f t="shared" si="127"/>
        <v>1.0145</v>
      </c>
      <c r="H215" s="25">
        <v>800000</v>
      </c>
      <c r="I215" s="6">
        <v>857.71999999999991</v>
      </c>
      <c r="J215" s="4">
        <f>ROUND(F215/I215,0)</f>
        <v>919371</v>
      </c>
      <c r="K215" s="25">
        <f>ROUND(H215/I215,0)</f>
        <v>933</v>
      </c>
      <c r="L215" s="4">
        <f t="shared" si="132"/>
        <v>744478858</v>
      </c>
      <c r="M215" s="4">
        <f t="shared" si="132"/>
        <v>44084381</v>
      </c>
      <c r="N215" s="4">
        <f t="shared" si="132"/>
        <v>788563239</v>
      </c>
      <c r="O215" s="4">
        <f>IF($H215&gt;0,I215,0)</f>
        <v>857.71999999999991</v>
      </c>
      <c r="Q215" s="17"/>
    </row>
    <row r="216" spans="1:17">
      <c r="A216" s="3"/>
      <c r="B216" t="s">
        <v>427</v>
      </c>
      <c r="C216" t="s">
        <v>428</v>
      </c>
      <c r="D216" s="7">
        <v>15870882304</v>
      </c>
      <c r="E216" s="7">
        <v>1689</v>
      </c>
      <c r="F216" s="4">
        <f t="shared" ref="F216:F229" si="133">D216+E216</f>
        <v>15870883993</v>
      </c>
      <c r="G216" s="8">
        <f t="shared" si="127"/>
        <v>3.0874100000000002</v>
      </c>
      <c r="H216" s="25">
        <v>49000000</v>
      </c>
      <c r="I216" s="6">
        <v>18760.500000000004</v>
      </c>
      <c r="J216" s="4">
        <f t="shared" ref="J216:J229" si="134">ROUND(F216/I216,0)</f>
        <v>845973</v>
      </c>
      <c r="K216" s="25">
        <f t="shared" ref="K216:K229" si="135">ROUND(H216/I216,0)</f>
        <v>2612</v>
      </c>
      <c r="L216" s="4">
        <f t="shared" ref="L216:L229" si="136">IF($H216&gt;0,D216,0)</f>
        <v>15870882304</v>
      </c>
      <c r="M216" s="4">
        <f t="shared" ref="M216:M229" si="137">IF($H216&gt;0,E216,0)</f>
        <v>1689</v>
      </c>
      <c r="N216" s="4">
        <f t="shared" ref="N216:N229" si="138">IF($H216&gt;0,F216,0)</f>
        <v>15870883993</v>
      </c>
      <c r="O216" s="4">
        <f t="shared" ref="O216:O229" si="139">IF($H216&gt;0,I216,0)</f>
        <v>18760.500000000004</v>
      </c>
      <c r="Q216" s="17"/>
    </row>
    <row r="217" spans="1:17">
      <c r="A217" s="3"/>
      <c r="B217" t="s">
        <v>429</v>
      </c>
      <c r="C217" t="s">
        <v>430</v>
      </c>
      <c r="D217" s="7">
        <v>4448367126</v>
      </c>
      <c r="E217" s="7">
        <v>86620</v>
      </c>
      <c r="F217" s="4">
        <f t="shared" si="133"/>
        <v>4448453746</v>
      </c>
      <c r="G217" s="8">
        <f t="shared" si="127"/>
        <v>2.9504600000000001</v>
      </c>
      <c r="H217" s="25">
        <v>13125000</v>
      </c>
      <c r="I217" s="6">
        <v>7956.8399999999992</v>
      </c>
      <c r="J217" s="4">
        <f t="shared" si="134"/>
        <v>559073</v>
      </c>
      <c r="K217" s="25">
        <f t="shared" si="135"/>
        <v>1650</v>
      </c>
      <c r="L217" s="4">
        <f t="shared" si="136"/>
        <v>4448367126</v>
      </c>
      <c r="M217" s="4">
        <f t="shared" si="137"/>
        <v>86620</v>
      </c>
      <c r="N217" s="4">
        <f t="shared" si="138"/>
        <v>4448453746</v>
      </c>
      <c r="O217" s="4">
        <f t="shared" si="139"/>
        <v>7956.8399999999992</v>
      </c>
      <c r="Q217" s="17"/>
    </row>
    <row r="218" spans="1:17">
      <c r="A218" s="3"/>
      <c r="B218" t="s">
        <v>431</v>
      </c>
      <c r="C218" t="s">
        <v>432</v>
      </c>
      <c r="D218" s="7">
        <v>15078554943</v>
      </c>
      <c r="E218" s="7">
        <v>2</v>
      </c>
      <c r="F218" s="4">
        <f t="shared" si="133"/>
        <v>15078554945</v>
      </c>
      <c r="G218" s="8">
        <f t="shared" si="127"/>
        <v>2.7986800000000001</v>
      </c>
      <c r="H218" s="25">
        <v>42200000</v>
      </c>
      <c r="I218" s="6">
        <v>14410.03</v>
      </c>
      <c r="J218" s="4">
        <f t="shared" si="134"/>
        <v>1046393</v>
      </c>
      <c r="K218" s="25">
        <f t="shared" si="135"/>
        <v>2929</v>
      </c>
      <c r="L218" s="4">
        <f t="shared" si="136"/>
        <v>15078554943</v>
      </c>
      <c r="M218" s="4">
        <f t="shared" si="137"/>
        <v>2</v>
      </c>
      <c r="N218" s="4">
        <f t="shared" si="138"/>
        <v>15078554945</v>
      </c>
      <c r="O218" s="4">
        <f t="shared" si="139"/>
        <v>14410.03</v>
      </c>
      <c r="Q218" s="17"/>
    </row>
    <row r="219" spans="1:17">
      <c r="A219" s="3"/>
      <c r="B219" t="s">
        <v>433</v>
      </c>
      <c r="C219" t="s">
        <v>434</v>
      </c>
      <c r="D219" s="7">
        <v>22646596781</v>
      </c>
      <c r="E219" s="7">
        <v>0</v>
      </c>
      <c r="F219" s="4">
        <f t="shared" si="133"/>
        <v>22646596781</v>
      </c>
      <c r="G219" s="8">
        <f t="shared" si="127"/>
        <v>2.4765100000000002</v>
      </c>
      <c r="H219" s="25">
        <v>56084626</v>
      </c>
      <c r="I219" s="6">
        <v>19702.46</v>
      </c>
      <c r="J219" s="4">
        <f t="shared" si="134"/>
        <v>1149430</v>
      </c>
      <c r="K219" s="25">
        <f t="shared" si="135"/>
        <v>2847</v>
      </c>
      <c r="L219" s="4">
        <f t="shared" si="136"/>
        <v>22646596781</v>
      </c>
      <c r="M219" s="4">
        <f t="shared" si="137"/>
        <v>0</v>
      </c>
      <c r="N219" s="4">
        <f t="shared" si="138"/>
        <v>22646596781</v>
      </c>
      <c r="O219" s="4">
        <f t="shared" si="139"/>
        <v>19702.46</v>
      </c>
      <c r="Q219" s="17"/>
    </row>
    <row r="220" spans="1:17">
      <c r="A220" s="3"/>
      <c r="B220" t="s">
        <v>435</v>
      </c>
      <c r="C220" t="s">
        <v>436</v>
      </c>
      <c r="D220" s="7">
        <v>3516806206</v>
      </c>
      <c r="E220" s="7">
        <v>8734612</v>
      </c>
      <c r="F220" s="4">
        <f t="shared" si="133"/>
        <v>3525540818</v>
      </c>
      <c r="G220" s="8">
        <f t="shared" si="127"/>
        <v>3.5755599999999998</v>
      </c>
      <c r="H220" s="25">
        <v>12605786</v>
      </c>
      <c r="I220" s="6">
        <v>5250.5300000000007</v>
      </c>
      <c r="J220" s="4">
        <f t="shared" si="134"/>
        <v>671464</v>
      </c>
      <c r="K220" s="25">
        <f t="shared" si="135"/>
        <v>2401</v>
      </c>
      <c r="L220" s="4">
        <f t="shared" si="136"/>
        <v>3516806206</v>
      </c>
      <c r="M220" s="4">
        <f t="shared" si="137"/>
        <v>8734612</v>
      </c>
      <c r="N220" s="4">
        <f t="shared" si="138"/>
        <v>3525540818</v>
      </c>
      <c r="O220" s="4">
        <f t="shared" si="139"/>
        <v>5250.5300000000007</v>
      </c>
      <c r="Q220" s="17"/>
    </row>
    <row r="221" spans="1:17">
      <c r="A221" s="3"/>
      <c r="B221" t="s">
        <v>437</v>
      </c>
      <c r="C221" t="s">
        <v>438</v>
      </c>
      <c r="D221" s="7">
        <v>6607898549</v>
      </c>
      <c r="E221" s="7">
        <v>502863</v>
      </c>
      <c r="F221" s="4">
        <f t="shared" si="133"/>
        <v>6608401412</v>
      </c>
      <c r="G221" s="8">
        <f t="shared" si="127"/>
        <v>3.9192499999999999</v>
      </c>
      <c r="H221" s="25">
        <v>25900000</v>
      </c>
      <c r="I221" s="6">
        <v>10829.680000000002</v>
      </c>
      <c r="J221" s="4">
        <f t="shared" si="134"/>
        <v>610212</v>
      </c>
      <c r="K221" s="25">
        <f t="shared" si="135"/>
        <v>2392</v>
      </c>
      <c r="L221" s="4">
        <f t="shared" si="136"/>
        <v>6607898549</v>
      </c>
      <c r="M221" s="4">
        <f t="shared" si="137"/>
        <v>502863</v>
      </c>
      <c r="N221" s="4">
        <f t="shared" si="138"/>
        <v>6608401412</v>
      </c>
      <c r="O221" s="4">
        <f t="shared" si="139"/>
        <v>10829.680000000002</v>
      </c>
      <c r="Q221" s="17"/>
    </row>
    <row r="222" spans="1:17">
      <c r="A222" s="3"/>
      <c r="B222" t="s">
        <v>439</v>
      </c>
      <c r="C222" t="s">
        <v>440</v>
      </c>
      <c r="D222" s="7">
        <v>79962055</v>
      </c>
      <c r="E222" s="7">
        <v>9628098</v>
      </c>
      <c r="F222" s="4">
        <f t="shared" si="133"/>
        <v>89590153</v>
      </c>
      <c r="G222" s="8">
        <f t="shared" si="127"/>
        <v>2.1207699999999998</v>
      </c>
      <c r="H222" s="25">
        <v>190000</v>
      </c>
      <c r="I222" s="6">
        <v>42.3</v>
      </c>
      <c r="J222" s="4">
        <f t="shared" si="134"/>
        <v>2117971</v>
      </c>
      <c r="K222" s="25">
        <f t="shared" si="135"/>
        <v>4492</v>
      </c>
      <c r="L222" s="4">
        <f t="shared" si="136"/>
        <v>79962055</v>
      </c>
      <c r="M222" s="4">
        <f t="shared" si="137"/>
        <v>9628098</v>
      </c>
      <c r="N222" s="4">
        <f t="shared" si="138"/>
        <v>89590153</v>
      </c>
      <c r="O222" s="4">
        <f t="shared" si="139"/>
        <v>42.3</v>
      </c>
      <c r="Q222" s="17"/>
    </row>
    <row r="223" spans="1:17">
      <c r="A223" s="3"/>
      <c r="B223" t="s">
        <v>441</v>
      </c>
      <c r="C223" t="s">
        <v>442</v>
      </c>
      <c r="D223" s="7">
        <v>4810995358</v>
      </c>
      <c r="E223" s="7">
        <v>2241122</v>
      </c>
      <c r="F223" s="4">
        <f t="shared" si="133"/>
        <v>4813236480</v>
      </c>
      <c r="G223" s="8">
        <f t="shared" si="127"/>
        <v>3.3241700000000001</v>
      </c>
      <c r="H223" s="25">
        <v>16000000</v>
      </c>
      <c r="I223" s="6">
        <v>6860.05</v>
      </c>
      <c r="J223" s="4">
        <f t="shared" si="134"/>
        <v>701633</v>
      </c>
      <c r="K223" s="25">
        <f t="shared" si="135"/>
        <v>2332</v>
      </c>
      <c r="L223" s="4">
        <f t="shared" si="136"/>
        <v>4810995358</v>
      </c>
      <c r="M223" s="4">
        <f t="shared" si="137"/>
        <v>2241122</v>
      </c>
      <c r="N223" s="4">
        <f t="shared" si="138"/>
        <v>4813236480</v>
      </c>
      <c r="O223" s="4">
        <f t="shared" si="139"/>
        <v>6860.05</v>
      </c>
      <c r="Q223" s="17"/>
    </row>
    <row r="224" spans="1:17">
      <c r="A224" s="3"/>
      <c r="B224" t="s">
        <v>443</v>
      </c>
      <c r="C224" t="s">
        <v>444</v>
      </c>
      <c r="D224" s="7">
        <v>7118948830</v>
      </c>
      <c r="E224" s="7">
        <v>3215169</v>
      </c>
      <c r="F224" s="4">
        <f t="shared" si="133"/>
        <v>7122163999</v>
      </c>
      <c r="G224" s="8">
        <f t="shared" si="127"/>
        <v>3.38489</v>
      </c>
      <c r="H224" s="25">
        <v>24107728</v>
      </c>
      <c r="I224" s="6">
        <v>9750.3700000000026</v>
      </c>
      <c r="J224" s="4">
        <f t="shared" si="134"/>
        <v>730451</v>
      </c>
      <c r="K224" s="25">
        <f t="shared" si="135"/>
        <v>2472</v>
      </c>
      <c r="L224" s="4">
        <f t="shared" si="136"/>
        <v>7118948830</v>
      </c>
      <c r="M224" s="4">
        <f t="shared" si="137"/>
        <v>3215169</v>
      </c>
      <c r="N224" s="4">
        <f t="shared" si="138"/>
        <v>7122163999</v>
      </c>
      <c r="O224" s="4">
        <f t="shared" si="139"/>
        <v>9750.3700000000026</v>
      </c>
      <c r="Q224" s="17"/>
    </row>
    <row r="225" spans="1:17">
      <c r="A225" s="3"/>
      <c r="B225" t="s">
        <v>445</v>
      </c>
      <c r="C225" t="s">
        <v>446</v>
      </c>
      <c r="D225" s="7">
        <v>1970685138</v>
      </c>
      <c r="E225" s="7">
        <v>163281</v>
      </c>
      <c r="F225" s="4">
        <f t="shared" si="133"/>
        <v>1970848419</v>
      </c>
      <c r="G225" s="8">
        <f t="shared" si="127"/>
        <v>3.1297799999999998</v>
      </c>
      <c r="H225" s="25">
        <v>6168330</v>
      </c>
      <c r="I225" s="6">
        <v>2228.8200000000002</v>
      </c>
      <c r="J225" s="4">
        <f t="shared" si="134"/>
        <v>884256</v>
      </c>
      <c r="K225" s="25">
        <f t="shared" si="135"/>
        <v>2768</v>
      </c>
      <c r="L225" s="4">
        <f t="shared" si="136"/>
        <v>1970685138</v>
      </c>
      <c r="M225" s="4">
        <f t="shared" si="137"/>
        <v>163281</v>
      </c>
      <c r="N225" s="4">
        <f t="shared" si="138"/>
        <v>1970848419</v>
      </c>
      <c r="O225" s="4">
        <f t="shared" si="139"/>
        <v>2228.8200000000002</v>
      </c>
      <c r="Q225" s="17"/>
    </row>
    <row r="226" spans="1:17">
      <c r="A226" s="3"/>
      <c r="B226" t="s">
        <v>447</v>
      </c>
      <c r="C226" t="s">
        <v>448</v>
      </c>
      <c r="D226" s="7">
        <v>1128398559</v>
      </c>
      <c r="E226" s="7">
        <v>20388415</v>
      </c>
      <c r="F226" s="4">
        <f t="shared" si="133"/>
        <v>1148786974</v>
      </c>
      <c r="G226" s="8">
        <f t="shared" si="127"/>
        <v>3.86565</v>
      </c>
      <c r="H226" s="25">
        <v>4440804</v>
      </c>
      <c r="I226" s="6">
        <v>1934.45</v>
      </c>
      <c r="J226" s="4">
        <f t="shared" si="134"/>
        <v>593857</v>
      </c>
      <c r="K226" s="25">
        <f t="shared" si="135"/>
        <v>2296</v>
      </c>
      <c r="L226" s="4">
        <f t="shared" si="136"/>
        <v>1128398559</v>
      </c>
      <c r="M226" s="4">
        <f t="shared" si="137"/>
        <v>20388415</v>
      </c>
      <c r="N226" s="4">
        <f t="shared" si="138"/>
        <v>1148786974</v>
      </c>
      <c r="O226" s="4">
        <f t="shared" si="139"/>
        <v>1934.45</v>
      </c>
      <c r="Q226" s="17"/>
    </row>
    <row r="227" spans="1:17">
      <c r="A227" s="3"/>
      <c r="B227" t="s">
        <v>449</v>
      </c>
      <c r="C227" t="s">
        <v>450</v>
      </c>
      <c r="D227" s="7">
        <v>255943828</v>
      </c>
      <c r="E227" s="7">
        <v>34852996</v>
      </c>
      <c r="F227" s="4">
        <f t="shared" si="133"/>
        <v>290796824</v>
      </c>
      <c r="G227" s="8">
        <f t="shared" si="127"/>
        <v>4.1338600000000003</v>
      </c>
      <c r="H227" s="25">
        <v>1202114</v>
      </c>
      <c r="I227" s="6">
        <v>421.35</v>
      </c>
      <c r="J227" s="4">
        <f t="shared" si="134"/>
        <v>690155</v>
      </c>
      <c r="K227" s="25">
        <f t="shared" si="135"/>
        <v>2853</v>
      </c>
      <c r="L227" s="4">
        <f t="shared" si="136"/>
        <v>255943828</v>
      </c>
      <c r="M227" s="4">
        <f t="shared" si="137"/>
        <v>34852996</v>
      </c>
      <c r="N227" s="4">
        <f t="shared" si="138"/>
        <v>290796824</v>
      </c>
      <c r="O227" s="4">
        <f t="shared" si="139"/>
        <v>421.35</v>
      </c>
      <c r="Q227" s="17"/>
    </row>
    <row r="228" spans="1:17">
      <c r="A228" s="3"/>
      <c r="B228" t="s">
        <v>451</v>
      </c>
      <c r="C228" t="s">
        <v>452</v>
      </c>
      <c r="D228" s="7">
        <v>1276049624</v>
      </c>
      <c r="E228" s="7">
        <v>23354588</v>
      </c>
      <c r="F228" s="4">
        <f t="shared" si="133"/>
        <v>1299404212</v>
      </c>
      <c r="G228" s="8">
        <f t="shared" si="127"/>
        <v>3.4241600000000001</v>
      </c>
      <c r="H228" s="25">
        <v>4449366</v>
      </c>
      <c r="I228" s="6">
        <v>2011.0999999999997</v>
      </c>
      <c r="J228" s="4">
        <f t="shared" si="134"/>
        <v>646116</v>
      </c>
      <c r="K228" s="25">
        <f t="shared" si="135"/>
        <v>2212</v>
      </c>
      <c r="L228" s="4">
        <f t="shared" si="136"/>
        <v>1276049624</v>
      </c>
      <c r="M228" s="4">
        <f t="shared" si="137"/>
        <v>23354588</v>
      </c>
      <c r="N228" s="4">
        <f t="shared" si="138"/>
        <v>1299404212</v>
      </c>
      <c r="O228" s="4">
        <f t="shared" si="139"/>
        <v>2011.0999999999997</v>
      </c>
      <c r="Q228" s="17"/>
    </row>
    <row r="229" spans="1:17">
      <c r="A229" s="3"/>
      <c r="B229" t="s">
        <v>453</v>
      </c>
      <c r="C229" t="s">
        <v>454</v>
      </c>
      <c r="D229" s="7">
        <v>5160743098</v>
      </c>
      <c r="E229" s="7">
        <v>2427133</v>
      </c>
      <c r="F229" s="4">
        <f t="shared" si="133"/>
        <v>5163170231</v>
      </c>
      <c r="G229" s="8">
        <f t="shared" si="127"/>
        <v>2.1663399999999999</v>
      </c>
      <c r="H229" s="25">
        <v>11185196</v>
      </c>
      <c r="I229" s="6">
        <v>4249.3599999999997</v>
      </c>
      <c r="J229" s="4">
        <f t="shared" si="134"/>
        <v>1215047</v>
      </c>
      <c r="K229" s="25">
        <f t="shared" si="135"/>
        <v>2632</v>
      </c>
      <c r="L229" s="4">
        <f t="shared" si="136"/>
        <v>5160743098</v>
      </c>
      <c r="M229" s="4">
        <f t="shared" si="137"/>
        <v>2427133</v>
      </c>
      <c r="N229" s="4">
        <f t="shared" si="138"/>
        <v>5163170231</v>
      </c>
      <c r="O229" s="4">
        <f t="shared" si="139"/>
        <v>4249.3599999999997</v>
      </c>
      <c r="Q229" s="17"/>
    </row>
    <row r="230" spans="1:17">
      <c r="A230" s="3"/>
      <c r="B230" t="s">
        <v>455</v>
      </c>
      <c r="C230" t="s">
        <v>456</v>
      </c>
      <c r="D230" s="7">
        <v>16406187207</v>
      </c>
      <c r="E230" s="7">
        <v>118353</v>
      </c>
      <c r="F230" s="4">
        <f>D230+E230</f>
        <v>16406305560</v>
      </c>
      <c r="G230" s="8">
        <f t="shared" si="127"/>
        <v>3.9923700000000002</v>
      </c>
      <c r="H230" s="25">
        <v>65500000</v>
      </c>
      <c r="I230" s="6">
        <v>29324.51</v>
      </c>
      <c r="J230" s="4">
        <f>ROUND(F230/I230,0)</f>
        <v>559474</v>
      </c>
      <c r="K230" s="25">
        <f>ROUND(H230/I230,0)</f>
        <v>2234</v>
      </c>
      <c r="L230" s="4">
        <f t="shared" ref="L230:N233" si="140">IF($H230&gt;0,D230,0)</f>
        <v>16406187207</v>
      </c>
      <c r="M230" s="4">
        <f t="shared" si="140"/>
        <v>118353</v>
      </c>
      <c r="N230" s="4">
        <f t="shared" si="140"/>
        <v>16406305560</v>
      </c>
      <c r="O230" s="4">
        <f>IF($H230&gt;0,I230,0)</f>
        <v>29324.51</v>
      </c>
      <c r="Q230" s="17"/>
    </row>
    <row r="231" spans="1:17">
      <c r="A231" s="3"/>
      <c r="B231" t="s">
        <v>457</v>
      </c>
      <c r="C231" t="s">
        <v>458</v>
      </c>
      <c r="D231" s="7">
        <v>85139517</v>
      </c>
      <c r="E231" s="7">
        <v>16282</v>
      </c>
      <c r="F231" s="4">
        <f>D231+E231</f>
        <v>85155799</v>
      </c>
      <c r="G231" s="8">
        <f t="shared" si="127"/>
        <v>1.2330300000000001</v>
      </c>
      <c r="H231" s="25">
        <v>105000</v>
      </c>
      <c r="I231" s="6">
        <v>107.95</v>
      </c>
      <c r="J231" s="4">
        <f>ROUND(F231/I231,0)</f>
        <v>788845</v>
      </c>
      <c r="K231" s="25">
        <f>ROUND(H231/I231,0)</f>
        <v>973</v>
      </c>
      <c r="L231" s="4">
        <f t="shared" si="140"/>
        <v>85139517</v>
      </c>
      <c r="M231" s="4">
        <f t="shared" si="140"/>
        <v>16282</v>
      </c>
      <c r="N231" s="4">
        <f t="shared" si="140"/>
        <v>85155799</v>
      </c>
      <c r="O231" s="4">
        <f>IF($H231&gt;0,I231,0)</f>
        <v>107.95</v>
      </c>
      <c r="Q231" s="17"/>
    </row>
    <row r="232" spans="1:17">
      <c r="A232" s="3"/>
      <c r="B232" t="s">
        <v>459</v>
      </c>
      <c r="C232" t="s">
        <v>460</v>
      </c>
      <c r="D232" s="7">
        <v>96738316</v>
      </c>
      <c r="E232" s="7">
        <v>45772</v>
      </c>
      <c r="F232" s="4">
        <f>D232+E232</f>
        <v>96784088</v>
      </c>
      <c r="G232" s="8">
        <f t="shared" si="127"/>
        <v>1.9528000000000001</v>
      </c>
      <c r="H232" s="25">
        <v>189000</v>
      </c>
      <c r="I232" s="6">
        <v>76.55</v>
      </c>
      <c r="J232" s="4">
        <f>ROUND(F232/I232,0)</f>
        <v>1264325</v>
      </c>
      <c r="K232" s="25">
        <f>ROUND(H232/I232,0)</f>
        <v>2469</v>
      </c>
      <c r="L232" s="4">
        <f t="shared" si="140"/>
        <v>96738316</v>
      </c>
      <c r="M232" s="4">
        <f t="shared" si="140"/>
        <v>45772</v>
      </c>
      <c r="N232" s="4">
        <f t="shared" si="140"/>
        <v>96784088</v>
      </c>
      <c r="O232" s="4">
        <f>IF($H232&gt;0,I232,0)</f>
        <v>76.55</v>
      </c>
      <c r="Q232" s="17"/>
    </row>
    <row r="233" spans="1:17">
      <c r="A233" s="3"/>
      <c r="B233" t="s">
        <v>461</v>
      </c>
      <c r="C233" t="s">
        <v>462</v>
      </c>
      <c r="D233" s="7">
        <v>837000251</v>
      </c>
      <c r="E233" s="7">
        <v>1243722</v>
      </c>
      <c r="F233" s="4">
        <f>D233+E233</f>
        <v>838243973</v>
      </c>
      <c r="G233" s="8">
        <f t="shared" si="127"/>
        <v>3.4357500000000001</v>
      </c>
      <c r="H233" s="25">
        <v>2880000</v>
      </c>
      <c r="I233" s="6">
        <v>1433.78</v>
      </c>
      <c r="J233" s="4">
        <f>ROUND(F233/I233,0)</f>
        <v>584639</v>
      </c>
      <c r="K233" s="25">
        <f>ROUND(H233/I233,0)</f>
        <v>2009</v>
      </c>
      <c r="L233" s="4">
        <f t="shared" si="140"/>
        <v>837000251</v>
      </c>
      <c r="M233" s="4">
        <f t="shared" si="140"/>
        <v>1243722</v>
      </c>
      <c r="N233" s="4">
        <f t="shared" si="140"/>
        <v>838243973</v>
      </c>
      <c r="O233" s="4">
        <f>IF($H233&gt;0,I233,0)</f>
        <v>1433.78</v>
      </c>
      <c r="Q233" s="17"/>
    </row>
    <row r="234" spans="1:17">
      <c r="A234" s="3"/>
      <c r="B234" t="s">
        <v>463</v>
      </c>
      <c r="C234" t="s">
        <v>464</v>
      </c>
      <c r="D234" s="7">
        <v>556621083</v>
      </c>
      <c r="E234" s="7">
        <v>712963</v>
      </c>
      <c r="F234" s="4">
        <f t="shared" ref="F234:F243" si="141">D234+E234</f>
        <v>557334046</v>
      </c>
      <c r="G234" s="8">
        <f t="shared" si="127"/>
        <v>2.1118399999999999</v>
      </c>
      <c r="H234" s="25">
        <v>1177000</v>
      </c>
      <c r="I234" s="6">
        <v>1767.48</v>
      </c>
      <c r="J234" s="4">
        <f t="shared" ref="J234:J243" si="142">ROUND(F234/I234,0)</f>
        <v>315327</v>
      </c>
      <c r="K234" s="25">
        <f t="shared" ref="K234:K243" si="143">ROUND(H234/I234,0)</f>
        <v>666</v>
      </c>
      <c r="L234" s="4">
        <f t="shared" ref="L234:L243" si="144">IF($H234&gt;0,D234,0)</f>
        <v>556621083</v>
      </c>
      <c r="M234" s="4">
        <f t="shared" ref="M234:M243" si="145">IF($H234&gt;0,E234,0)</f>
        <v>712963</v>
      </c>
      <c r="N234" s="4">
        <f t="shared" ref="N234:N243" si="146">IF($H234&gt;0,F234,0)</f>
        <v>557334046</v>
      </c>
      <c r="O234" s="4">
        <f t="shared" ref="O234:O243" si="147">IF($H234&gt;0,I234,0)</f>
        <v>1767.48</v>
      </c>
      <c r="Q234" s="17"/>
    </row>
    <row r="235" spans="1:17">
      <c r="A235" s="3"/>
      <c r="B235" t="s">
        <v>465</v>
      </c>
      <c r="C235" t="s">
        <v>466</v>
      </c>
      <c r="D235" s="7">
        <v>4939562224</v>
      </c>
      <c r="E235" s="7">
        <v>1949671</v>
      </c>
      <c r="F235" s="4">
        <f t="shared" si="141"/>
        <v>4941511895</v>
      </c>
      <c r="G235" s="8">
        <f t="shared" si="127"/>
        <v>4.2068300000000001</v>
      </c>
      <c r="H235" s="25">
        <v>20788091</v>
      </c>
      <c r="I235" s="6">
        <v>9522.0300000000007</v>
      </c>
      <c r="J235" s="4">
        <f t="shared" si="142"/>
        <v>518956</v>
      </c>
      <c r="K235" s="25">
        <f t="shared" si="143"/>
        <v>2183</v>
      </c>
      <c r="L235" s="4">
        <f t="shared" si="144"/>
        <v>4939562224</v>
      </c>
      <c r="M235" s="4">
        <f t="shared" si="145"/>
        <v>1949671</v>
      </c>
      <c r="N235" s="4">
        <f t="shared" si="146"/>
        <v>4941511895</v>
      </c>
      <c r="O235" s="4">
        <f t="shared" si="147"/>
        <v>9522.0300000000007</v>
      </c>
      <c r="Q235" s="17"/>
    </row>
    <row r="236" spans="1:17">
      <c r="A236" s="3"/>
      <c r="B236" t="s">
        <v>467</v>
      </c>
      <c r="C236" t="s">
        <v>468</v>
      </c>
      <c r="D236" s="7">
        <v>7060559572</v>
      </c>
      <c r="E236" s="7">
        <v>453420</v>
      </c>
      <c r="F236" s="4">
        <f t="shared" si="141"/>
        <v>7061012992</v>
      </c>
      <c r="G236" s="8">
        <f t="shared" si="127"/>
        <v>3.51281</v>
      </c>
      <c r="H236" s="25">
        <v>24804000</v>
      </c>
      <c r="I236" s="6">
        <v>12932.63</v>
      </c>
      <c r="J236" s="4">
        <f t="shared" si="142"/>
        <v>545984</v>
      </c>
      <c r="K236" s="25">
        <f t="shared" si="143"/>
        <v>1918</v>
      </c>
      <c r="L236" s="4">
        <f t="shared" si="144"/>
        <v>7060559572</v>
      </c>
      <c r="M236" s="4">
        <f t="shared" si="145"/>
        <v>453420</v>
      </c>
      <c r="N236" s="4">
        <f t="shared" si="146"/>
        <v>7061012992</v>
      </c>
      <c r="O236" s="4">
        <f t="shared" si="147"/>
        <v>12932.63</v>
      </c>
      <c r="Q236" s="17"/>
    </row>
    <row r="237" spans="1:17">
      <c r="A237" s="3"/>
      <c r="B237" t="s">
        <v>469</v>
      </c>
      <c r="C237" t="s">
        <v>470</v>
      </c>
      <c r="D237" s="7">
        <v>522937604</v>
      </c>
      <c r="E237" s="7">
        <v>1463761</v>
      </c>
      <c r="F237" s="4">
        <f t="shared" si="141"/>
        <v>524401365</v>
      </c>
      <c r="G237" s="8">
        <f t="shared" si="127"/>
        <v>2.9493499999999999</v>
      </c>
      <c r="H237" s="25">
        <v>1546643</v>
      </c>
      <c r="I237" s="6">
        <v>903.95</v>
      </c>
      <c r="J237" s="4">
        <f t="shared" si="142"/>
        <v>580122</v>
      </c>
      <c r="K237" s="25">
        <f t="shared" si="143"/>
        <v>1711</v>
      </c>
      <c r="L237" s="4">
        <f t="shared" si="144"/>
        <v>522937604</v>
      </c>
      <c r="M237" s="4">
        <f t="shared" si="145"/>
        <v>1463761</v>
      </c>
      <c r="N237" s="4">
        <f t="shared" si="146"/>
        <v>524401365</v>
      </c>
      <c r="O237" s="4">
        <f t="shared" si="147"/>
        <v>903.95</v>
      </c>
      <c r="Q237" s="17"/>
    </row>
    <row r="238" spans="1:17">
      <c r="A238" s="3"/>
      <c r="B238" t="s">
        <v>471</v>
      </c>
      <c r="C238" t="s">
        <v>472</v>
      </c>
      <c r="D238" s="7">
        <v>3030979672</v>
      </c>
      <c r="E238" s="7">
        <v>684506</v>
      </c>
      <c r="F238" s="4">
        <f t="shared" si="141"/>
        <v>3031664178</v>
      </c>
      <c r="G238" s="8">
        <f t="shared" si="127"/>
        <v>3.0676199999999998</v>
      </c>
      <c r="H238" s="25">
        <v>9300000</v>
      </c>
      <c r="I238" s="6">
        <v>4242.0099999999993</v>
      </c>
      <c r="J238" s="4">
        <f t="shared" si="142"/>
        <v>714676</v>
      </c>
      <c r="K238" s="25">
        <f t="shared" si="143"/>
        <v>2192</v>
      </c>
      <c r="L238" s="4">
        <f t="shared" si="144"/>
        <v>3030979672</v>
      </c>
      <c r="M238" s="4">
        <f t="shared" si="145"/>
        <v>684506</v>
      </c>
      <c r="N238" s="4">
        <f t="shared" si="146"/>
        <v>3031664178</v>
      </c>
      <c r="O238" s="4">
        <f t="shared" si="147"/>
        <v>4242.0099999999993</v>
      </c>
      <c r="Q238" s="17"/>
    </row>
    <row r="239" spans="1:17">
      <c r="A239" s="3"/>
      <c r="B239" t="s">
        <v>473</v>
      </c>
      <c r="C239" t="s">
        <v>474</v>
      </c>
      <c r="D239" s="7">
        <v>2788160757</v>
      </c>
      <c r="E239" s="7">
        <v>2225668</v>
      </c>
      <c r="F239" s="4">
        <f t="shared" si="141"/>
        <v>2790386425</v>
      </c>
      <c r="G239" s="8">
        <f t="shared" si="127"/>
        <v>3.78559</v>
      </c>
      <c r="H239" s="25">
        <v>10563262</v>
      </c>
      <c r="I239" s="6">
        <v>4178.4399999999996</v>
      </c>
      <c r="J239" s="4">
        <f t="shared" si="142"/>
        <v>667806</v>
      </c>
      <c r="K239" s="25">
        <f t="shared" si="143"/>
        <v>2528</v>
      </c>
      <c r="L239" s="4">
        <f t="shared" si="144"/>
        <v>2788160757</v>
      </c>
      <c r="M239" s="4">
        <f t="shared" si="145"/>
        <v>2225668</v>
      </c>
      <c r="N239" s="4">
        <f t="shared" si="146"/>
        <v>2790386425</v>
      </c>
      <c r="O239" s="4">
        <f t="shared" si="147"/>
        <v>4178.4399999999996</v>
      </c>
      <c r="Q239" s="17"/>
    </row>
    <row r="240" spans="1:17">
      <c r="A240" s="3"/>
      <c r="B240" t="s">
        <v>475</v>
      </c>
      <c r="C240" t="s">
        <v>476</v>
      </c>
      <c r="D240" s="7">
        <v>530807781</v>
      </c>
      <c r="E240" s="7">
        <v>506480</v>
      </c>
      <c r="F240" s="4">
        <f t="shared" si="141"/>
        <v>531314261</v>
      </c>
      <c r="G240" s="8">
        <f t="shared" si="127"/>
        <v>2.6911100000000001</v>
      </c>
      <c r="H240" s="25">
        <v>1429824</v>
      </c>
      <c r="I240" s="6">
        <v>399.14</v>
      </c>
      <c r="J240" s="4">
        <f t="shared" si="142"/>
        <v>1331148</v>
      </c>
      <c r="K240" s="25">
        <f t="shared" si="143"/>
        <v>3582</v>
      </c>
      <c r="L240" s="4">
        <f t="shared" si="144"/>
        <v>530807781</v>
      </c>
      <c r="M240" s="4">
        <f t="shared" si="145"/>
        <v>506480</v>
      </c>
      <c r="N240" s="4">
        <f t="shared" si="146"/>
        <v>531314261</v>
      </c>
      <c r="O240" s="4">
        <f t="shared" si="147"/>
        <v>399.14</v>
      </c>
      <c r="Q240" s="17"/>
    </row>
    <row r="241" spans="1:17">
      <c r="A241" s="3"/>
      <c r="B241" t="s">
        <v>477</v>
      </c>
      <c r="C241" t="s">
        <v>478</v>
      </c>
      <c r="D241" s="7">
        <v>1799316361</v>
      </c>
      <c r="E241" s="7">
        <v>51266</v>
      </c>
      <c r="F241" s="4">
        <f t="shared" si="141"/>
        <v>1799367627</v>
      </c>
      <c r="G241" s="8">
        <f t="shared" si="127"/>
        <v>4.4737900000000002</v>
      </c>
      <c r="H241" s="25">
        <v>8050000</v>
      </c>
      <c r="I241" s="6">
        <v>3529.4600000000005</v>
      </c>
      <c r="J241" s="4">
        <f t="shared" si="142"/>
        <v>509814</v>
      </c>
      <c r="K241" s="25">
        <f t="shared" si="143"/>
        <v>2281</v>
      </c>
      <c r="L241" s="4">
        <f t="shared" si="144"/>
        <v>1799316361</v>
      </c>
      <c r="M241" s="4">
        <f t="shared" si="145"/>
        <v>51266</v>
      </c>
      <c r="N241" s="4">
        <f t="shared" si="146"/>
        <v>1799367627</v>
      </c>
      <c r="O241" s="4">
        <f t="shared" si="147"/>
        <v>3529.4600000000005</v>
      </c>
      <c r="Q241" s="17"/>
    </row>
    <row r="242" spans="1:17">
      <c r="A242" s="3"/>
      <c r="B242" t="s">
        <v>479</v>
      </c>
      <c r="C242" t="s">
        <v>480</v>
      </c>
      <c r="D242" s="7">
        <v>840883120</v>
      </c>
      <c r="E242" s="7">
        <v>4200156</v>
      </c>
      <c r="F242" s="4">
        <f t="shared" si="141"/>
        <v>845083276</v>
      </c>
      <c r="G242" s="8">
        <f t="shared" si="127"/>
        <v>2.5126900000000001</v>
      </c>
      <c r="H242" s="25">
        <v>2123429</v>
      </c>
      <c r="I242" s="6">
        <v>2393.29</v>
      </c>
      <c r="J242" s="4">
        <f t="shared" si="142"/>
        <v>353105</v>
      </c>
      <c r="K242" s="25">
        <f t="shared" si="143"/>
        <v>887</v>
      </c>
      <c r="L242" s="4">
        <f t="shared" si="144"/>
        <v>840883120</v>
      </c>
      <c r="M242" s="4">
        <f t="shared" si="145"/>
        <v>4200156</v>
      </c>
      <c r="N242" s="4">
        <f t="shared" si="146"/>
        <v>845083276</v>
      </c>
      <c r="O242" s="4">
        <f t="shared" si="147"/>
        <v>2393.29</v>
      </c>
      <c r="Q242" s="17"/>
    </row>
    <row r="243" spans="1:17">
      <c r="A243" s="3"/>
      <c r="B243" t="s">
        <v>481</v>
      </c>
      <c r="C243" t="s">
        <v>482</v>
      </c>
      <c r="D243" s="7">
        <v>863274447</v>
      </c>
      <c r="E243" s="7">
        <v>4675618</v>
      </c>
      <c r="F243" s="4">
        <f t="shared" si="141"/>
        <v>867950065</v>
      </c>
      <c r="G243" s="8">
        <f t="shared" si="127"/>
        <v>3.3538800000000002</v>
      </c>
      <c r="H243" s="25">
        <v>2911000</v>
      </c>
      <c r="I243" s="6">
        <v>1468.24</v>
      </c>
      <c r="J243" s="4">
        <f t="shared" si="142"/>
        <v>591150</v>
      </c>
      <c r="K243" s="25">
        <f t="shared" si="143"/>
        <v>1983</v>
      </c>
      <c r="L243" s="4">
        <f t="shared" si="144"/>
        <v>863274447</v>
      </c>
      <c r="M243" s="4">
        <f t="shared" si="145"/>
        <v>4675618</v>
      </c>
      <c r="N243" s="4">
        <f t="shared" si="146"/>
        <v>867950065</v>
      </c>
      <c r="O243" s="4">
        <f t="shared" si="147"/>
        <v>1468.24</v>
      </c>
      <c r="Q243" s="17"/>
    </row>
    <row r="244" spans="1:17">
      <c r="A244" s="3"/>
      <c r="B244" t="s">
        <v>483</v>
      </c>
      <c r="C244" t="s">
        <v>484</v>
      </c>
      <c r="D244" s="7">
        <v>24286236</v>
      </c>
      <c r="E244" s="7">
        <v>3140255</v>
      </c>
      <c r="F244" s="4">
        <f t="shared" ref="F244:F255" si="148">D244+E244</f>
        <v>27426491</v>
      </c>
      <c r="G244" s="8">
        <f t="shared" si="127"/>
        <v>2.1876699999999998</v>
      </c>
      <c r="H244" s="25">
        <v>60000</v>
      </c>
      <c r="I244" s="6">
        <v>43.3</v>
      </c>
      <c r="J244" s="4">
        <f t="shared" ref="J244:J255" si="149">ROUND(F244/I244,0)</f>
        <v>633406</v>
      </c>
      <c r="K244" s="25">
        <f t="shared" ref="K244:K255" si="150">ROUND(H244/I244,0)</f>
        <v>1386</v>
      </c>
      <c r="L244" s="4">
        <f t="shared" ref="L244:L255" si="151">IF($H244&gt;0,D244,0)</f>
        <v>24286236</v>
      </c>
      <c r="M244" s="4">
        <f t="shared" ref="M244:M255" si="152">IF($H244&gt;0,E244,0)</f>
        <v>3140255</v>
      </c>
      <c r="N244" s="4">
        <f t="shared" ref="N244:N255" si="153">IF($H244&gt;0,F244,0)</f>
        <v>27426491</v>
      </c>
      <c r="O244" s="4">
        <f t="shared" ref="O244:O255" si="154">IF($H244&gt;0,I244,0)</f>
        <v>43.3</v>
      </c>
      <c r="Q244" s="17"/>
    </row>
    <row r="245" spans="1:17">
      <c r="A245" s="3"/>
      <c r="B245" t="s">
        <v>485</v>
      </c>
      <c r="C245" t="s">
        <v>486</v>
      </c>
      <c r="D245" s="7">
        <v>469073932</v>
      </c>
      <c r="E245" s="7">
        <v>14898091</v>
      </c>
      <c r="F245" s="4">
        <f t="shared" si="148"/>
        <v>483972023</v>
      </c>
      <c r="G245" s="8">
        <f t="shared" si="127"/>
        <v>2.18194</v>
      </c>
      <c r="H245" s="25">
        <v>1056000</v>
      </c>
      <c r="I245" s="6">
        <v>775.75999999999988</v>
      </c>
      <c r="J245" s="4">
        <f t="shared" si="149"/>
        <v>623868</v>
      </c>
      <c r="K245" s="25">
        <f t="shared" si="150"/>
        <v>1361</v>
      </c>
      <c r="L245" s="4">
        <f t="shared" si="151"/>
        <v>469073932</v>
      </c>
      <c r="M245" s="4">
        <f t="shared" si="152"/>
        <v>14898091</v>
      </c>
      <c r="N245" s="4">
        <f t="shared" si="153"/>
        <v>483972023</v>
      </c>
      <c r="O245" s="4">
        <f t="shared" si="154"/>
        <v>775.75999999999988</v>
      </c>
      <c r="Q245" s="17"/>
    </row>
    <row r="246" spans="1:17">
      <c r="A246" s="3"/>
      <c r="B246" t="s">
        <v>487</v>
      </c>
      <c r="C246" t="s">
        <v>488</v>
      </c>
      <c r="D246" s="7">
        <v>30820702</v>
      </c>
      <c r="E246" s="7">
        <v>319143</v>
      </c>
      <c r="F246" s="4">
        <f t="shared" si="148"/>
        <v>31139845</v>
      </c>
      <c r="G246" s="8">
        <f t="shared" si="127"/>
        <v>1.1239600000000001</v>
      </c>
      <c r="H246" s="25">
        <v>35000</v>
      </c>
      <c r="I246" s="6">
        <v>553.31000000000006</v>
      </c>
      <c r="J246" s="4">
        <f t="shared" si="149"/>
        <v>56279</v>
      </c>
      <c r="K246" s="25">
        <f t="shared" si="150"/>
        <v>63</v>
      </c>
      <c r="L246" s="4">
        <f t="shared" si="151"/>
        <v>30820702</v>
      </c>
      <c r="M246" s="4">
        <f t="shared" si="152"/>
        <v>319143</v>
      </c>
      <c r="N246" s="4">
        <f t="shared" si="153"/>
        <v>31139845</v>
      </c>
      <c r="O246" s="4">
        <f t="shared" si="154"/>
        <v>553.31000000000006</v>
      </c>
      <c r="Q246" s="17"/>
    </row>
    <row r="247" spans="1:17">
      <c r="A247" s="3"/>
      <c r="B247" t="s">
        <v>489</v>
      </c>
      <c r="C247" t="s">
        <v>490</v>
      </c>
      <c r="D247" s="7">
        <v>120819916</v>
      </c>
      <c r="E247" s="7">
        <v>5978976</v>
      </c>
      <c r="F247" s="4">
        <f t="shared" si="148"/>
        <v>126798892</v>
      </c>
      <c r="G247" s="8">
        <f t="shared" si="127"/>
        <v>1.19875</v>
      </c>
      <c r="H247" s="25">
        <v>152000</v>
      </c>
      <c r="I247" s="6">
        <v>697.8900000000001</v>
      </c>
      <c r="J247" s="4">
        <f t="shared" si="149"/>
        <v>181689</v>
      </c>
      <c r="K247" s="25">
        <f t="shared" si="150"/>
        <v>218</v>
      </c>
      <c r="L247" s="4">
        <f t="shared" si="151"/>
        <v>120819916</v>
      </c>
      <c r="M247" s="4">
        <f t="shared" si="152"/>
        <v>5978976</v>
      </c>
      <c r="N247" s="4">
        <f t="shared" si="153"/>
        <v>126798892</v>
      </c>
      <c r="O247" s="4">
        <f t="shared" si="154"/>
        <v>697.8900000000001</v>
      </c>
      <c r="Q247" s="17"/>
    </row>
    <row r="248" spans="1:17">
      <c r="A248" s="3"/>
      <c r="B248" t="s">
        <v>491</v>
      </c>
      <c r="C248" t="s">
        <v>492</v>
      </c>
      <c r="D248" s="7">
        <v>1004505920</v>
      </c>
      <c r="E248" s="7">
        <v>24743487</v>
      </c>
      <c r="F248" s="4">
        <f t="shared" si="148"/>
        <v>1029249407</v>
      </c>
      <c r="G248" s="8">
        <f t="shared" si="127"/>
        <v>2.6135600000000001</v>
      </c>
      <c r="H248" s="25">
        <v>2690000</v>
      </c>
      <c r="I248" s="6">
        <v>1764.7600000000002</v>
      </c>
      <c r="J248" s="4">
        <f t="shared" si="149"/>
        <v>583223</v>
      </c>
      <c r="K248" s="25">
        <f t="shared" si="150"/>
        <v>1524</v>
      </c>
      <c r="L248" s="4">
        <f t="shared" si="151"/>
        <v>1004505920</v>
      </c>
      <c r="M248" s="4">
        <f t="shared" si="152"/>
        <v>24743487</v>
      </c>
      <c r="N248" s="4">
        <f t="shared" si="153"/>
        <v>1029249407</v>
      </c>
      <c r="O248" s="4">
        <f t="shared" si="154"/>
        <v>1764.7600000000002</v>
      </c>
      <c r="Q248" s="17"/>
    </row>
    <row r="249" spans="1:17">
      <c r="A249" s="3"/>
      <c r="B249" t="s">
        <v>493</v>
      </c>
      <c r="C249" t="s">
        <v>494</v>
      </c>
      <c r="D249" s="7">
        <v>350549104</v>
      </c>
      <c r="E249" s="7">
        <v>3325219</v>
      </c>
      <c r="F249" s="4">
        <f t="shared" si="148"/>
        <v>353874323</v>
      </c>
      <c r="G249" s="8">
        <f t="shared" si="127"/>
        <v>0.63863999999999999</v>
      </c>
      <c r="H249" s="25">
        <v>226000</v>
      </c>
      <c r="I249" s="6">
        <v>313.63</v>
      </c>
      <c r="J249" s="4">
        <f t="shared" si="149"/>
        <v>1128318</v>
      </c>
      <c r="K249" s="25">
        <f t="shared" si="150"/>
        <v>721</v>
      </c>
      <c r="L249" s="4">
        <f t="shared" si="151"/>
        <v>350549104</v>
      </c>
      <c r="M249" s="4">
        <f t="shared" si="152"/>
        <v>3325219</v>
      </c>
      <c r="N249" s="4">
        <f t="shared" si="153"/>
        <v>353874323</v>
      </c>
      <c r="O249" s="4">
        <f t="shared" si="154"/>
        <v>313.63</v>
      </c>
      <c r="Q249" s="17"/>
    </row>
    <row r="250" spans="1:17">
      <c r="A250" s="3"/>
      <c r="B250" t="s">
        <v>495</v>
      </c>
      <c r="C250" t="s">
        <v>496</v>
      </c>
      <c r="D250" s="7">
        <v>46806330</v>
      </c>
      <c r="E250" s="7">
        <v>2940478</v>
      </c>
      <c r="F250" s="4">
        <f t="shared" si="148"/>
        <v>49746808</v>
      </c>
      <c r="G250" s="8">
        <f t="shared" si="127"/>
        <v>1.37697</v>
      </c>
      <c r="H250" s="25">
        <v>68500</v>
      </c>
      <c r="I250" s="6">
        <v>110.69</v>
      </c>
      <c r="J250" s="4">
        <f t="shared" si="149"/>
        <v>449425</v>
      </c>
      <c r="K250" s="25">
        <f t="shared" si="150"/>
        <v>619</v>
      </c>
      <c r="L250" s="4">
        <f t="shared" si="151"/>
        <v>46806330</v>
      </c>
      <c r="M250" s="4">
        <f t="shared" si="152"/>
        <v>2940478</v>
      </c>
      <c r="N250" s="4">
        <f t="shared" si="153"/>
        <v>49746808</v>
      </c>
      <c r="O250" s="4">
        <f t="shared" si="154"/>
        <v>110.69</v>
      </c>
      <c r="Q250" s="17"/>
    </row>
    <row r="251" spans="1:17">
      <c r="A251" s="3"/>
      <c r="B251" t="s">
        <v>497</v>
      </c>
      <c r="C251" t="s">
        <v>80</v>
      </c>
      <c r="D251" s="7">
        <v>49784284</v>
      </c>
      <c r="E251" s="7">
        <v>1853104</v>
      </c>
      <c r="F251" s="4">
        <f t="shared" si="148"/>
        <v>51637388</v>
      </c>
      <c r="G251" s="8">
        <f t="shared" si="127"/>
        <v>0.58096999999999999</v>
      </c>
      <c r="H251" s="25">
        <v>30000</v>
      </c>
      <c r="I251" s="6">
        <v>39.129999999999995</v>
      </c>
      <c r="J251" s="4">
        <f t="shared" si="149"/>
        <v>1319637</v>
      </c>
      <c r="K251" s="25">
        <f t="shared" si="150"/>
        <v>767</v>
      </c>
      <c r="L251" s="4">
        <f t="shared" si="151"/>
        <v>49784284</v>
      </c>
      <c r="M251" s="4">
        <f t="shared" si="152"/>
        <v>1853104</v>
      </c>
      <c r="N251" s="4">
        <f t="shared" si="153"/>
        <v>51637388</v>
      </c>
      <c r="O251" s="4">
        <f t="shared" si="154"/>
        <v>39.129999999999995</v>
      </c>
      <c r="Q251" s="17"/>
    </row>
    <row r="252" spans="1:17">
      <c r="A252" s="3"/>
      <c r="B252" t="s">
        <v>498</v>
      </c>
      <c r="C252" t="s">
        <v>499</v>
      </c>
      <c r="D252" s="7">
        <v>97123584</v>
      </c>
      <c r="E252" s="7">
        <v>6891069</v>
      </c>
      <c r="F252" s="4">
        <f t="shared" si="148"/>
        <v>104014653</v>
      </c>
      <c r="G252" s="8">
        <f t="shared" si="127"/>
        <v>1.2017500000000001</v>
      </c>
      <c r="H252" s="25">
        <v>125000</v>
      </c>
      <c r="I252" s="6">
        <v>143.99</v>
      </c>
      <c r="J252" s="4">
        <f t="shared" si="149"/>
        <v>722374</v>
      </c>
      <c r="K252" s="25">
        <f t="shared" si="150"/>
        <v>868</v>
      </c>
      <c r="L252" s="4">
        <f t="shared" si="151"/>
        <v>97123584</v>
      </c>
      <c r="M252" s="4">
        <f t="shared" si="152"/>
        <v>6891069</v>
      </c>
      <c r="N252" s="4">
        <f t="shared" si="153"/>
        <v>104014653</v>
      </c>
      <c r="O252" s="4">
        <f t="shared" si="154"/>
        <v>143.99</v>
      </c>
      <c r="Q252" s="17"/>
    </row>
    <row r="253" spans="1:17">
      <c r="A253" s="3"/>
      <c r="B253" t="s">
        <v>500</v>
      </c>
      <c r="C253" t="s">
        <v>501</v>
      </c>
      <c r="D253" s="7">
        <v>171178964</v>
      </c>
      <c r="E253" s="7">
        <v>8690325</v>
      </c>
      <c r="F253" s="4">
        <f t="shared" si="148"/>
        <v>179869289</v>
      </c>
      <c r="G253" s="8">
        <f t="shared" si="127"/>
        <v>1.25091</v>
      </c>
      <c r="H253" s="25">
        <v>225000</v>
      </c>
      <c r="I253" s="6">
        <v>439.7</v>
      </c>
      <c r="J253" s="4">
        <f t="shared" si="149"/>
        <v>409073</v>
      </c>
      <c r="K253" s="25">
        <f t="shared" si="150"/>
        <v>512</v>
      </c>
      <c r="L253" s="4">
        <f t="shared" si="151"/>
        <v>171178964</v>
      </c>
      <c r="M253" s="4">
        <f t="shared" si="152"/>
        <v>8690325</v>
      </c>
      <c r="N253" s="4">
        <f t="shared" si="153"/>
        <v>179869289</v>
      </c>
      <c r="O253" s="4">
        <f t="shared" si="154"/>
        <v>439.7</v>
      </c>
      <c r="Q253" s="17"/>
    </row>
    <row r="254" spans="1:17">
      <c r="A254" s="3"/>
      <c r="B254" t="s">
        <v>502</v>
      </c>
      <c r="C254" t="s">
        <v>503</v>
      </c>
      <c r="D254" s="7">
        <v>179303823</v>
      </c>
      <c r="E254" s="7">
        <v>17916077</v>
      </c>
      <c r="F254" s="4">
        <f t="shared" si="148"/>
        <v>197219900</v>
      </c>
      <c r="G254" s="8">
        <f t="shared" si="127"/>
        <v>1.5211399999999999</v>
      </c>
      <c r="H254" s="25">
        <v>300000</v>
      </c>
      <c r="I254" s="6">
        <v>233.83999999999997</v>
      </c>
      <c r="J254" s="4">
        <f t="shared" si="149"/>
        <v>843397</v>
      </c>
      <c r="K254" s="25">
        <f t="shared" si="150"/>
        <v>1283</v>
      </c>
      <c r="L254" s="4">
        <f t="shared" si="151"/>
        <v>179303823</v>
      </c>
      <c r="M254" s="4">
        <f t="shared" si="152"/>
        <v>17916077</v>
      </c>
      <c r="N254" s="4">
        <f t="shared" si="153"/>
        <v>197219900</v>
      </c>
      <c r="O254" s="4">
        <f t="shared" si="154"/>
        <v>233.83999999999997</v>
      </c>
      <c r="Q254" s="17"/>
    </row>
    <row r="255" spans="1:17">
      <c r="A255" s="3"/>
      <c r="B255" t="s">
        <v>504</v>
      </c>
      <c r="C255" t="s">
        <v>505</v>
      </c>
      <c r="D255" s="7">
        <v>512270325</v>
      </c>
      <c r="E255" s="7">
        <v>8616475.4499999993</v>
      </c>
      <c r="F255" s="4">
        <f t="shared" si="148"/>
        <v>520886800.44999999</v>
      </c>
      <c r="G255" s="8">
        <f t="shared" si="127"/>
        <v>2.8027700000000002</v>
      </c>
      <c r="H255" s="25">
        <v>1459925</v>
      </c>
      <c r="I255" s="6">
        <v>876.89999999999986</v>
      </c>
      <c r="J255" s="4">
        <f t="shared" si="149"/>
        <v>594009</v>
      </c>
      <c r="K255" s="25">
        <f t="shared" si="150"/>
        <v>1665</v>
      </c>
      <c r="L255" s="4">
        <f t="shared" si="151"/>
        <v>512270325</v>
      </c>
      <c r="M255" s="4">
        <f t="shared" si="152"/>
        <v>8616475.4499999993</v>
      </c>
      <c r="N255" s="4">
        <f t="shared" si="153"/>
        <v>520886800.44999999</v>
      </c>
      <c r="O255" s="4">
        <f t="shared" si="154"/>
        <v>876.89999999999986</v>
      </c>
      <c r="Q255" s="17"/>
    </row>
    <row r="256" spans="1:17">
      <c r="A256" s="3"/>
      <c r="B256" t="s">
        <v>506</v>
      </c>
      <c r="C256" t="s">
        <v>507</v>
      </c>
      <c r="D256" s="7">
        <v>2577502687</v>
      </c>
      <c r="E256" s="7">
        <v>30190550</v>
      </c>
      <c r="F256" s="4">
        <f t="shared" ref="F256:F263" si="155">D256+E256</f>
        <v>2607693237</v>
      </c>
      <c r="G256" s="8">
        <f t="shared" si="127"/>
        <v>4.1032400000000004</v>
      </c>
      <c r="H256" s="25">
        <v>10700000</v>
      </c>
      <c r="I256" s="6">
        <v>5361.22</v>
      </c>
      <c r="J256" s="4">
        <f t="shared" ref="J256:J263" si="156">ROUND(F256/I256,0)</f>
        <v>486399</v>
      </c>
      <c r="K256" s="25">
        <f t="shared" ref="K256:K263" si="157">ROUND(H256/I256,0)</f>
        <v>1996</v>
      </c>
      <c r="L256" s="4">
        <f t="shared" ref="L256:N263" si="158">IF($H256&gt;0,D256,0)</f>
        <v>2577502687</v>
      </c>
      <c r="M256" s="4">
        <f t="shared" si="158"/>
        <v>30190550</v>
      </c>
      <c r="N256" s="4">
        <f t="shared" si="158"/>
        <v>2607693237</v>
      </c>
      <c r="O256" s="4">
        <f t="shared" ref="O256:O263" si="159">IF($H256&gt;0,I256,0)</f>
        <v>5361.22</v>
      </c>
      <c r="Q256" s="17"/>
    </row>
    <row r="257" spans="1:17">
      <c r="A257" s="3"/>
      <c r="B257" t="s">
        <v>508</v>
      </c>
      <c r="C257" t="s">
        <v>509</v>
      </c>
      <c r="D257" s="7">
        <v>9983108189</v>
      </c>
      <c r="E257" s="7">
        <v>1170631</v>
      </c>
      <c r="F257" s="4">
        <f t="shared" si="155"/>
        <v>9984278820</v>
      </c>
      <c r="G257" s="8">
        <f t="shared" si="127"/>
        <v>3.3052000000000001</v>
      </c>
      <c r="H257" s="25">
        <v>33000000</v>
      </c>
      <c r="I257" s="6">
        <v>14198.169999999998</v>
      </c>
      <c r="J257" s="4">
        <f t="shared" si="156"/>
        <v>703209</v>
      </c>
      <c r="K257" s="25">
        <f t="shared" si="157"/>
        <v>2324</v>
      </c>
      <c r="L257" s="4">
        <f t="shared" si="158"/>
        <v>9983108189</v>
      </c>
      <c r="M257" s="4">
        <f t="shared" si="158"/>
        <v>1170631</v>
      </c>
      <c r="N257" s="4">
        <f t="shared" si="158"/>
        <v>9984278820</v>
      </c>
      <c r="O257" s="4">
        <f t="shared" si="159"/>
        <v>14198.169999999998</v>
      </c>
      <c r="Q257" s="17"/>
    </row>
    <row r="258" spans="1:17">
      <c r="A258" s="3"/>
      <c r="B258" t="s">
        <v>510</v>
      </c>
      <c r="C258" t="s">
        <v>511</v>
      </c>
      <c r="D258" s="7">
        <v>4453404583</v>
      </c>
      <c r="E258" s="7">
        <v>11401711</v>
      </c>
      <c r="F258" s="4">
        <f t="shared" si="155"/>
        <v>4464806294</v>
      </c>
      <c r="G258" s="8">
        <f t="shared" si="127"/>
        <v>3.2946599999999999</v>
      </c>
      <c r="H258" s="25">
        <v>14710000</v>
      </c>
      <c r="I258" s="6">
        <v>6232.97</v>
      </c>
      <c r="J258" s="4">
        <f t="shared" si="156"/>
        <v>716321</v>
      </c>
      <c r="K258" s="25">
        <f t="shared" si="157"/>
        <v>2360</v>
      </c>
      <c r="L258" s="4">
        <f t="shared" si="158"/>
        <v>4453404583</v>
      </c>
      <c r="M258" s="4">
        <f t="shared" si="158"/>
        <v>11401711</v>
      </c>
      <c r="N258" s="4">
        <f t="shared" si="158"/>
        <v>4464806294</v>
      </c>
      <c r="O258" s="4">
        <f t="shared" si="159"/>
        <v>6232.97</v>
      </c>
      <c r="Q258" s="17"/>
    </row>
    <row r="259" spans="1:17">
      <c r="A259" s="3"/>
      <c r="B259" t="s">
        <v>512</v>
      </c>
      <c r="C259" t="s">
        <v>513</v>
      </c>
      <c r="D259" s="7">
        <v>7728415681</v>
      </c>
      <c r="E259" s="7">
        <v>7785818</v>
      </c>
      <c r="F259" s="4">
        <f t="shared" si="155"/>
        <v>7736201499</v>
      </c>
      <c r="G259" s="8">
        <f t="shared" si="127"/>
        <v>3.0325000000000002</v>
      </c>
      <c r="H259" s="25">
        <v>23460000</v>
      </c>
      <c r="I259" s="6">
        <v>9023.6999999999989</v>
      </c>
      <c r="J259" s="4">
        <f t="shared" si="156"/>
        <v>857320</v>
      </c>
      <c r="K259" s="25">
        <f t="shared" si="157"/>
        <v>2600</v>
      </c>
      <c r="L259" s="4">
        <f t="shared" si="158"/>
        <v>7728415681</v>
      </c>
      <c r="M259" s="4">
        <f t="shared" si="158"/>
        <v>7785818</v>
      </c>
      <c r="N259" s="4">
        <f t="shared" si="158"/>
        <v>7736201499</v>
      </c>
      <c r="O259" s="4">
        <f t="shared" si="159"/>
        <v>9023.6999999999989</v>
      </c>
      <c r="Q259" s="17"/>
    </row>
    <row r="260" spans="1:17">
      <c r="A260" s="3"/>
      <c r="B260" t="s">
        <v>514</v>
      </c>
      <c r="C260" t="s">
        <v>515</v>
      </c>
      <c r="D260" s="7">
        <v>440514724</v>
      </c>
      <c r="E260" s="7">
        <v>7989441</v>
      </c>
      <c r="F260" s="4">
        <f t="shared" si="155"/>
        <v>448504165</v>
      </c>
      <c r="G260" s="8">
        <f t="shared" si="127"/>
        <v>3.7680799999999999</v>
      </c>
      <c r="H260" s="25">
        <v>1690000</v>
      </c>
      <c r="I260" s="6">
        <v>808.88</v>
      </c>
      <c r="J260" s="4">
        <f t="shared" si="156"/>
        <v>554476</v>
      </c>
      <c r="K260" s="25">
        <f t="shared" si="157"/>
        <v>2089</v>
      </c>
      <c r="L260" s="4">
        <f t="shared" si="158"/>
        <v>440514724</v>
      </c>
      <c r="M260" s="4">
        <f t="shared" si="158"/>
        <v>7989441</v>
      </c>
      <c r="N260" s="4">
        <f t="shared" si="158"/>
        <v>448504165</v>
      </c>
      <c r="O260" s="4">
        <f t="shared" si="159"/>
        <v>808.88</v>
      </c>
      <c r="Q260" s="17"/>
    </row>
    <row r="261" spans="1:17">
      <c r="A261" s="3"/>
      <c r="B261" t="s">
        <v>516</v>
      </c>
      <c r="C261" t="s">
        <v>517</v>
      </c>
      <c r="D261" s="7">
        <v>992865998</v>
      </c>
      <c r="E261" s="7">
        <v>4254731</v>
      </c>
      <c r="F261" s="4">
        <f t="shared" si="155"/>
        <v>997120729</v>
      </c>
      <c r="G261" s="8">
        <f t="shared" si="127"/>
        <v>2.2815699999999999</v>
      </c>
      <c r="H261" s="25">
        <v>2275000</v>
      </c>
      <c r="I261" s="6">
        <v>848</v>
      </c>
      <c r="J261" s="4">
        <f t="shared" si="156"/>
        <v>1175850</v>
      </c>
      <c r="K261" s="25">
        <f t="shared" si="157"/>
        <v>2683</v>
      </c>
      <c r="L261" s="4">
        <f t="shared" si="158"/>
        <v>992865998</v>
      </c>
      <c r="M261" s="4">
        <f t="shared" si="158"/>
        <v>4254731</v>
      </c>
      <c r="N261" s="4">
        <f t="shared" si="158"/>
        <v>997120729</v>
      </c>
      <c r="O261" s="4">
        <f t="shared" si="159"/>
        <v>848</v>
      </c>
      <c r="Q261" s="17"/>
    </row>
    <row r="262" spans="1:17">
      <c r="A262" s="3"/>
      <c r="B262" t="s">
        <v>518</v>
      </c>
      <c r="C262" t="s">
        <v>519</v>
      </c>
      <c r="D262" s="7">
        <v>998303551</v>
      </c>
      <c r="E262" s="7">
        <v>16207734</v>
      </c>
      <c r="F262" s="4">
        <f t="shared" si="155"/>
        <v>1014511285</v>
      </c>
      <c r="G262" s="8">
        <f t="shared" si="127"/>
        <v>3.90679</v>
      </c>
      <c r="H262" s="25">
        <v>3963480</v>
      </c>
      <c r="I262" s="6">
        <v>2196.4399999999996</v>
      </c>
      <c r="J262" s="4">
        <f t="shared" si="156"/>
        <v>461889</v>
      </c>
      <c r="K262" s="25">
        <f t="shared" si="157"/>
        <v>1805</v>
      </c>
      <c r="L262" s="4">
        <f t="shared" si="158"/>
        <v>998303551</v>
      </c>
      <c r="M262" s="4">
        <f t="shared" si="158"/>
        <v>16207734</v>
      </c>
      <c r="N262" s="4">
        <f t="shared" si="158"/>
        <v>1014511285</v>
      </c>
      <c r="O262" s="4">
        <f t="shared" si="159"/>
        <v>2196.4399999999996</v>
      </c>
      <c r="Q262" s="17"/>
    </row>
    <row r="263" spans="1:17">
      <c r="A263" s="3"/>
      <c r="B263" t="s">
        <v>520</v>
      </c>
      <c r="C263" t="s">
        <v>521</v>
      </c>
      <c r="D263" s="7">
        <v>863233701</v>
      </c>
      <c r="E263" s="7">
        <v>14812947</v>
      </c>
      <c r="F263" s="4">
        <f t="shared" si="155"/>
        <v>878046648</v>
      </c>
      <c r="G263" s="8">
        <f t="shared" si="127"/>
        <v>3.2850999999999999</v>
      </c>
      <c r="H263" s="25">
        <v>2884468</v>
      </c>
      <c r="I263" s="6">
        <v>1155.8999999999999</v>
      </c>
      <c r="J263" s="4">
        <f t="shared" si="156"/>
        <v>759622</v>
      </c>
      <c r="K263" s="25">
        <f t="shared" si="157"/>
        <v>2495</v>
      </c>
      <c r="L263" s="4">
        <f t="shared" si="158"/>
        <v>863233701</v>
      </c>
      <c r="M263" s="4">
        <f t="shared" si="158"/>
        <v>14812947</v>
      </c>
      <c r="N263" s="4">
        <f t="shared" si="158"/>
        <v>878046648</v>
      </c>
      <c r="O263" s="4">
        <f t="shared" si="159"/>
        <v>1155.8999999999999</v>
      </c>
      <c r="Q263" s="17"/>
    </row>
    <row r="264" spans="1:17">
      <c r="A264" s="3"/>
      <c r="B264" t="s">
        <v>522</v>
      </c>
      <c r="C264" t="s">
        <v>523</v>
      </c>
      <c r="D264" s="7">
        <v>342367814</v>
      </c>
      <c r="E264" s="7">
        <v>66195355</v>
      </c>
      <c r="F264" s="4">
        <f>D264+E264</f>
        <v>408563169</v>
      </c>
      <c r="G264" s="8">
        <f t="shared" si="127"/>
        <v>2.4402599999999999</v>
      </c>
      <c r="H264" s="25">
        <v>997000</v>
      </c>
      <c r="I264" s="6">
        <v>457.73999999999995</v>
      </c>
      <c r="J264" s="4">
        <f>ROUND(F264/I264,0)</f>
        <v>892566</v>
      </c>
      <c r="K264" s="25">
        <f>ROUND(H264/I264,0)</f>
        <v>2178</v>
      </c>
      <c r="L264" s="4">
        <f>IF($H264&gt;0,D264,0)</f>
        <v>342367814</v>
      </c>
      <c r="M264" s="4">
        <f>IF($H264&gt;0,E264,0)</f>
        <v>66195355</v>
      </c>
      <c r="N264" s="4">
        <f>IF($H264&gt;0,F264,0)</f>
        <v>408563169</v>
      </c>
      <c r="O264" s="4">
        <f>IF($H264&gt;0,I264,0)</f>
        <v>457.73999999999995</v>
      </c>
      <c r="Q264" s="17"/>
    </row>
    <row r="265" spans="1:17">
      <c r="A265" s="3"/>
      <c r="B265" t="s">
        <v>524</v>
      </c>
      <c r="C265" t="s">
        <v>525</v>
      </c>
      <c r="D265" s="7">
        <v>87865651</v>
      </c>
      <c r="E265" s="7">
        <v>32983</v>
      </c>
      <c r="F265" s="4">
        <f t="shared" ref="F265:F271" si="160">D265+E265</f>
        <v>87898634</v>
      </c>
      <c r="G265" s="8">
        <f t="shared" si="127"/>
        <v>2.6249600000000002</v>
      </c>
      <c r="H265" s="25">
        <v>230730</v>
      </c>
      <c r="I265" s="6">
        <v>55.529999999999994</v>
      </c>
      <c r="J265" s="4">
        <f t="shared" ref="J265:J271" si="161">ROUND(F265/I265,0)</f>
        <v>1582904</v>
      </c>
      <c r="K265" s="25">
        <f t="shared" ref="K265:K271" si="162">ROUND(H265/I265,0)</f>
        <v>4155</v>
      </c>
      <c r="L265" s="4">
        <f t="shared" ref="L265:N271" si="163">IF($H265&gt;0,D265,0)</f>
        <v>87865651</v>
      </c>
      <c r="M265" s="4">
        <f t="shared" si="163"/>
        <v>32983</v>
      </c>
      <c r="N265" s="4">
        <f t="shared" si="163"/>
        <v>87898634</v>
      </c>
      <c r="O265" s="4">
        <f t="shared" ref="O265:O271" si="164">IF($H265&gt;0,I265,0)</f>
        <v>55.529999999999994</v>
      </c>
      <c r="Q265" s="17"/>
    </row>
    <row r="266" spans="1:17">
      <c r="A266" s="3"/>
      <c r="B266" t="s">
        <v>526</v>
      </c>
      <c r="C266" t="s">
        <v>527</v>
      </c>
      <c r="D266" s="7">
        <v>3012721639</v>
      </c>
      <c r="E266" s="7">
        <v>30880</v>
      </c>
      <c r="F266" s="4">
        <f t="shared" si="160"/>
        <v>3012752519</v>
      </c>
      <c r="G266" s="8">
        <f t="shared" si="127"/>
        <v>3.6557400000000002</v>
      </c>
      <c r="H266" s="25">
        <v>11013845</v>
      </c>
      <c r="I266" s="6">
        <v>5598.2900000000009</v>
      </c>
      <c r="J266" s="4">
        <f t="shared" si="161"/>
        <v>538156</v>
      </c>
      <c r="K266" s="25">
        <f t="shared" si="162"/>
        <v>1967</v>
      </c>
      <c r="L266" s="4">
        <f t="shared" si="163"/>
        <v>3012721639</v>
      </c>
      <c r="M266" s="4">
        <f t="shared" si="163"/>
        <v>30880</v>
      </c>
      <c r="N266" s="4">
        <f t="shared" si="163"/>
        <v>3012752519</v>
      </c>
      <c r="O266" s="4">
        <f t="shared" si="164"/>
        <v>5598.2900000000009</v>
      </c>
      <c r="Q266" s="17"/>
    </row>
    <row r="267" spans="1:17">
      <c r="A267" s="3"/>
      <c r="B267" t="s">
        <v>528</v>
      </c>
      <c r="C267" t="s">
        <v>529</v>
      </c>
      <c r="D267" s="7">
        <v>914821474</v>
      </c>
      <c r="E267" s="7">
        <v>0</v>
      </c>
      <c r="F267" s="4">
        <f t="shared" si="160"/>
        <v>914821474</v>
      </c>
      <c r="G267" s="8">
        <f t="shared" si="127"/>
        <v>3.2574700000000001</v>
      </c>
      <c r="H267" s="25">
        <v>2980000</v>
      </c>
      <c r="I267" s="6">
        <v>1279.6599999999999</v>
      </c>
      <c r="J267" s="4">
        <f t="shared" si="161"/>
        <v>714894</v>
      </c>
      <c r="K267" s="25">
        <f t="shared" si="162"/>
        <v>2329</v>
      </c>
      <c r="L267" s="4">
        <f t="shared" si="163"/>
        <v>914821474</v>
      </c>
      <c r="M267" s="4">
        <f t="shared" si="163"/>
        <v>0</v>
      </c>
      <c r="N267" s="4">
        <f t="shared" si="163"/>
        <v>914821474</v>
      </c>
      <c r="O267" s="4">
        <f t="shared" si="164"/>
        <v>1279.6599999999999</v>
      </c>
      <c r="Q267" s="17"/>
    </row>
    <row r="268" spans="1:17">
      <c r="A268" s="3"/>
      <c r="B268" t="s">
        <v>530</v>
      </c>
      <c r="C268" t="s">
        <v>531</v>
      </c>
      <c r="D268" s="7">
        <v>210303106</v>
      </c>
      <c r="E268" s="7">
        <v>0</v>
      </c>
      <c r="F268" s="4">
        <f t="shared" si="160"/>
        <v>210303106</v>
      </c>
      <c r="G268" s="8">
        <f t="shared" si="127"/>
        <v>3.25414</v>
      </c>
      <c r="H268" s="25">
        <v>684355</v>
      </c>
      <c r="I268" s="6">
        <v>238.55999999999997</v>
      </c>
      <c r="J268" s="4">
        <f t="shared" si="161"/>
        <v>881552</v>
      </c>
      <c r="K268" s="25">
        <f t="shared" si="162"/>
        <v>2869</v>
      </c>
      <c r="L268" s="4">
        <f t="shared" si="163"/>
        <v>210303106</v>
      </c>
      <c r="M268" s="4">
        <f t="shared" si="163"/>
        <v>0</v>
      </c>
      <c r="N268" s="4">
        <f t="shared" si="163"/>
        <v>210303106</v>
      </c>
      <c r="O268" s="4">
        <f t="shared" si="164"/>
        <v>238.55999999999997</v>
      </c>
      <c r="Q268" s="17"/>
    </row>
    <row r="269" spans="1:17">
      <c r="A269" s="3"/>
      <c r="B269" t="s">
        <v>532</v>
      </c>
      <c r="C269" t="s">
        <v>499</v>
      </c>
      <c r="D269" s="7">
        <v>643320675</v>
      </c>
      <c r="E269" s="7">
        <v>0</v>
      </c>
      <c r="F269" s="4">
        <f t="shared" si="160"/>
        <v>643320675</v>
      </c>
      <c r="G269" s="8">
        <f t="shared" ref="G269:G305" si="165">ROUND((H269/F269)*1000,5)</f>
        <v>3.27861</v>
      </c>
      <c r="H269" s="25">
        <v>2109200</v>
      </c>
      <c r="I269" s="6">
        <v>832.8</v>
      </c>
      <c r="J269" s="4">
        <f t="shared" si="161"/>
        <v>772479</v>
      </c>
      <c r="K269" s="25">
        <f t="shared" si="162"/>
        <v>2533</v>
      </c>
      <c r="L269" s="4">
        <f t="shared" si="163"/>
        <v>643320675</v>
      </c>
      <c r="M269" s="4">
        <f t="shared" si="163"/>
        <v>0</v>
      </c>
      <c r="N269" s="4">
        <f t="shared" si="163"/>
        <v>643320675</v>
      </c>
      <c r="O269" s="4">
        <f t="shared" si="164"/>
        <v>832.8</v>
      </c>
      <c r="Q269" s="17"/>
    </row>
    <row r="270" spans="1:17">
      <c r="A270" s="3"/>
      <c r="B270" t="s">
        <v>533</v>
      </c>
      <c r="C270" t="s">
        <v>534</v>
      </c>
      <c r="D270" s="7">
        <v>162578580</v>
      </c>
      <c r="E270" s="7">
        <v>46752</v>
      </c>
      <c r="F270" s="4">
        <f t="shared" si="160"/>
        <v>162625332</v>
      </c>
      <c r="G270" s="8">
        <f t="shared" si="165"/>
        <v>3.36971</v>
      </c>
      <c r="H270" s="25">
        <v>548000</v>
      </c>
      <c r="I270" s="6">
        <v>277.73</v>
      </c>
      <c r="J270" s="4">
        <f t="shared" si="161"/>
        <v>585552</v>
      </c>
      <c r="K270" s="25">
        <f t="shared" si="162"/>
        <v>1973</v>
      </c>
      <c r="L270" s="4">
        <f t="shared" si="163"/>
        <v>162578580</v>
      </c>
      <c r="M270" s="4">
        <f t="shared" si="163"/>
        <v>46752</v>
      </c>
      <c r="N270" s="4">
        <f t="shared" si="163"/>
        <v>162625332</v>
      </c>
      <c r="O270" s="4">
        <f t="shared" si="164"/>
        <v>277.73</v>
      </c>
      <c r="Q270" s="17"/>
    </row>
    <row r="271" spans="1:17">
      <c r="A271" s="3"/>
      <c r="B271" t="s">
        <v>535</v>
      </c>
      <c r="C271" t="s">
        <v>536</v>
      </c>
      <c r="D271" s="7">
        <v>329989516</v>
      </c>
      <c r="E271" s="7">
        <v>0</v>
      </c>
      <c r="F271" s="4">
        <f t="shared" si="160"/>
        <v>329989516</v>
      </c>
      <c r="G271" s="8">
        <f t="shared" si="165"/>
        <v>1.8636999999999999</v>
      </c>
      <c r="H271" s="25">
        <v>615000</v>
      </c>
      <c r="I271" s="6">
        <v>334.16</v>
      </c>
      <c r="J271" s="4">
        <f t="shared" si="161"/>
        <v>987519</v>
      </c>
      <c r="K271" s="25">
        <f t="shared" si="162"/>
        <v>1840</v>
      </c>
      <c r="L271" s="4">
        <f t="shared" si="163"/>
        <v>329989516</v>
      </c>
      <c r="M271" s="4">
        <f t="shared" si="163"/>
        <v>0</v>
      </c>
      <c r="N271" s="4">
        <f t="shared" si="163"/>
        <v>329989516</v>
      </c>
      <c r="O271" s="4">
        <f t="shared" si="164"/>
        <v>334.16</v>
      </c>
      <c r="Q271" s="17"/>
    </row>
    <row r="272" spans="1:17">
      <c r="A272" s="3"/>
      <c r="B272" t="s">
        <v>537</v>
      </c>
      <c r="C272" t="s">
        <v>538</v>
      </c>
      <c r="D272" s="7">
        <v>12073278814</v>
      </c>
      <c r="E272" s="7">
        <v>2744135.84</v>
      </c>
      <c r="F272" s="4">
        <f t="shared" ref="F272:F278" si="166">D272+E272</f>
        <v>12076022949.84</v>
      </c>
      <c r="G272" s="8">
        <f t="shared" si="165"/>
        <v>2.6415999999999999</v>
      </c>
      <c r="H272" s="25">
        <v>31900000</v>
      </c>
      <c r="I272" s="6">
        <v>10696.2</v>
      </c>
      <c r="J272" s="4">
        <f t="shared" ref="J272:J278" si="167">ROUND(F272/I272,0)</f>
        <v>1129001</v>
      </c>
      <c r="K272" s="25">
        <f t="shared" ref="K272:K278" si="168">ROUND(H272/I272,0)</f>
        <v>2982</v>
      </c>
      <c r="L272" s="4">
        <f t="shared" ref="L272:N278" si="169">IF($H272&gt;0,D272,0)</f>
        <v>12073278814</v>
      </c>
      <c r="M272" s="4">
        <f t="shared" si="169"/>
        <v>2744135.84</v>
      </c>
      <c r="N272" s="4">
        <f t="shared" si="169"/>
        <v>12076022949.84</v>
      </c>
      <c r="O272" s="4">
        <f t="shared" ref="O272:O278" si="170">IF($H272&gt;0,I272,0)</f>
        <v>10696.2</v>
      </c>
      <c r="Q272" s="17"/>
    </row>
    <row r="273" spans="1:17">
      <c r="A273" s="3"/>
      <c r="B273" t="s">
        <v>539</v>
      </c>
      <c r="C273" t="s">
        <v>540</v>
      </c>
      <c r="D273" s="7">
        <v>3830029833</v>
      </c>
      <c r="E273" s="7">
        <v>493955.86</v>
      </c>
      <c r="F273" s="4">
        <f t="shared" si="166"/>
        <v>3830523788.8600001</v>
      </c>
      <c r="G273" s="8">
        <f t="shared" si="165"/>
        <v>3.6563400000000001</v>
      </c>
      <c r="H273" s="25">
        <v>14005688</v>
      </c>
      <c r="I273" s="6">
        <v>4626.74</v>
      </c>
      <c r="J273" s="4">
        <f t="shared" si="167"/>
        <v>827910</v>
      </c>
      <c r="K273" s="25">
        <f t="shared" si="168"/>
        <v>3027</v>
      </c>
      <c r="L273" s="4">
        <f t="shared" si="169"/>
        <v>3830029833</v>
      </c>
      <c r="M273" s="4">
        <f t="shared" si="169"/>
        <v>493955.86</v>
      </c>
      <c r="N273" s="4">
        <f t="shared" si="169"/>
        <v>3830523788.8600001</v>
      </c>
      <c r="O273" s="4">
        <f t="shared" si="170"/>
        <v>4626.74</v>
      </c>
      <c r="Q273" s="17"/>
    </row>
    <row r="274" spans="1:17">
      <c r="A274" s="3"/>
      <c r="B274" t="s">
        <v>541</v>
      </c>
      <c r="C274" t="s">
        <v>542</v>
      </c>
      <c r="D274" s="7">
        <v>3555160667</v>
      </c>
      <c r="E274" s="7">
        <v>195247.65</v>
      </c>
      <c r="F274" s="4">
        <f t="shared" si="166"/>
        <v>3555355914.6500001</v>
      </c>
      <c r="G274" s="8">
        <f t="shared" si="165"/>
        <v>1.82823</v>
      </c>
      <c r="H274" s="25">
        <v>6500000</v>
      </c>
      <c r="I274" s="6">
        <v>2051.71</v>
      </c>
      <c r="J274" s="4">
        <f t="shared" si="167"/>
        <v>1732874</v>
      </c>
      <c r="K274" s="25">
        <f t="shared" si="168"/>
        <v>3168</v>
      </c>
      <c r="L274" s="4">
        <f t="shared" si="169"/>
        <v>3555160667</v>
      </c>
      <c r="M274" s="4">
        <f t="shared" si="169"/>
        <v>195247.65</v>
      </c>
      <c r="N274" s="4">
        <f t="shared" si="169"/>
        <v>3555355914.6500001</v>
      </c>
      <c r="O274" s="4">
        <f t="shared" si="170"/>
        <v>2051.71</v>
      </c>
      <c r="Q274" s="17"/>
    </row>
    <row r="275" spans="1:17">
      <c r="A275" s="3"/>
      <c r="B275" t="s">
        <v>543</v>
      </c>
      <c r="C275" t="s">
        <v>544</v>
      </c>
      <c r="D275" s="7">
        <v>2064955417</v>
      </c>
      <c r="E275" s="7">
        <v>149689.57</v>
      </c>
      <c r="F275" s="4">
        <f t="shared" si="166"/>
        <v>2065105106.5699999</v>
      </c>
      <c r="G275" s="8">
        <f t="shared" si="165"/>
        <v>2.7359399999999998</v>
      </c>
      <c r="H275" s="25">
        <v>5650000</v>
      </c>
      <c r="I275" s="6">
        <v>2746.69</v>
      </c>
      <c r="J275" s="4">
        <f t="shared" si="167"/>
        <v>751852</v>
      </c>
      <c r="K275" s="25">
        <f t="shared" si="168"/>
        <v>2057</v>
      </c>
      <c r="L275" s="4">
        <f t="shared" si="169"/>
        <v>2064955417</v>
      </c>
      <c r="M275" s="4">
        <f t="shared" si="169"/>
        <v>149689.57</v>
      </c>
      <c r="N275" s="4">
        <f t="shared" si="169"/>
        <v>2065105106.5699999</v>
      </c>
      <c r="O275" s="4">
        <f t="shared" si="170"/>
        <v>2746.69</v>
      </c>
      <c r="Q275" s="17"/>
    </row>
    <row r="276" spans="1:17">
      <c r="A276" s="3"/>
      <c r="B276" t="s">
        <v>545</v>
      </c>
      <c r="C276" t="s">
        <v>546</v>
      </c>
      <c r="D276" s="7">
        <v>1057910219</v>
      </c>
      <c r="E276" s="7">
        <v>86618.33</v>
      </c>
      <c r="F276" s="4">
        <f t="shared" si="166"/>
        <v>1057996837.33</v>
      </c>
      <c r="G276" s="8">
        <f t="shared" si="165"/>
        <v>3.81854</v>
      </c>
      <c r="H276" s="25">
        <v>4040000</v>
      </c>
      <c r="I276" s="6">
        <v>1653.87</v>
      </c>
      <c r="J276" s="4">
        <f t="shared" si="167"/>
        <v>639710</v>
      </c>
      <c r="K276" s="25">
        <f t="shared" si="168"/>
        <v>2443</v>
      </c>
      <c r="L276" s="4">
        <f t="shared" si="169"/>
        <v>1057910219</v>
      </c>
      <c r="M276" s="4">
        <f t="shared" si="169"/>
        <v>86618.33</v>
      </c>
      <c r="N276" s="4">
        <f t="shared" si="169"/>
        <v>1057996837.33</v>
      </c>
      <c r="O276" s="4">
        <f t="shared" si="170"/>
        <v>1653.87</v>
      </c>
      <c r="Q276" s="17"/>
    </row>
    <row r="277" spans="1:17">
      <c r="A277" s="3"/>
      <c r="B277" t="s">
        <v>547</v>
      </c>
      <c r="C277" t="s">
        <v>548</v>
      </c>
      <c r="D277" s="7">
        <v>888604565</v>
      </c>
      <c r="E277" s="7">
        <v>2680812.37</v>
      </c>
      <c r="F277" s="4">
        <f t="shared" si="166"/>
        <v>891285377.37</v>
      </c>
      <c r="G277" s="8">
        <f t="shared" si="165"/>
        <v>4.1513099999999996</v>
      </c>
      <c r="H277" s="25">
        <v>3700000</v>
      </c>
      <c r="I277" s="6">
        <v>1552.51</v>
      </c>
      <c r="J277" s="4">
        <f t="shared" si="167"/>
        <v>574093</v>
      </c>
      <c r="K277" s="25">
        <f t="shared" si="168"/>
        <v>2383</v>
      </c>
      <c r="L277" s="4">
        <f t="shared" si="169"/>
        <v>888604565</v>
      </c>
      <c r="M277" s="4">
        <f t="shared" si="169"/>
        <v>2680812.37</v>
      </c>
      <c r="N277" s="4">
        <f t="shared" si="169"/>
        <v>891285377.37</v>
      </c>
      <c r="O277" s="4">
        <f t="shared" si="170"/>
        <v>1552.51</v>
      </c>
      <c r="Q277" s="17"/>
    </row>
    <row r="278" spans="1:17">
      <c r="A278" s="3"/>
      <c r="B278" t="s">
        <v>549</v>
      </c>
      <c r="C278" t="s">
        <v>550</v>
      </c>
      <c r="D278" s="7">
        <v>1489618925</v>
      </c>
      <c r="E278" s="7">
        <v>34004344.93</v>
      </c>
      <c r="F278" s="4">
        <f t="shared" si="166"/>
        <v>1523623269.9300001</v>
      </c>
      <c r="G278" s="8">
        <f t="shared" si="165"/>
        <v>3.62025</v>
      </c>
      <c r="H278" s="25">
        <v>5515893</v>
      </c>
      <c r="I278" s="6">
        <v>1792.7</v>
      </c>
      <c r="J278" s="4">
        <f t="shared" si="167"/>
        <v>849904</v>
      </c>
      <c r="K278" s="25">
        <f t="shared" si="168"/>
        <v>3077</v>
      </c>
      <c r="L278" s="4">
        <f t="shared" si="169"/>
        <v>1489618925</v>
      </c>
      <c r="M278" s="4">
        <f t="shared" si="169"/>
        <v>34004344.93</v>
      </c>
      <c r="N278" s="4">
        <f t="shared" si="169"/>
        <v>1523623269.9300001</v>
      </c>
      <c r="O278" s="4">
        <f t="shared" si="170"/>
        <v>1792.7</v>
      </c>
      <c r="Q278" s="17"/>
    </row>
    <row r="279" spans="1:17">
      <c r="A279" s="3"/>
      <c r="B279" t="s">
        <v>551</v>
      </c>
      <c r="C279" t="s">
        <v>552</v>
      </c>
      <c r="D279" s="7">
        <v>170833927</v>
      </c>
      <c r="E279" s="7">
        <v>0</v>
      </c>
      <c r="F279" s="4">
        <f t="shared" ref="F279:F291" si="171">D279+E279</f>
        <v>170833927</v>
      </c>
      <c r="G279" s="8">
        <f t="shared" si="165"/>
        <v>3.2077900000000001</v>
      </c>
      <c r="H279" s="25">
        <v>548000</v>
      </c>
      <c r="I279" s="6">
        <v>64.740000000000009</v>
      </c>
      <c r="J279" s="4">
        <f t="shared" ref="J279:J291" si="172">ROUND(F279/I279,0)</f>
        <v>2638769</v>
      </c>
      <c r="K279" s="25">
        <f t="shared" ref="K279:K291" si="173">ROUND(H279/I279,0)</f>
        <v>8465</v>
      </c>
      <c r="L279" s="4">
        <f t="shared" ref="L279:L291" si="174">IF($H279&gt;0,D279,0)</f>
        <v>170833927</v>
      </c>
      <c r="M279" s="4">
        <f t="shared" ref="M279:M291" si="175">IF($H279&gt;0,E279,0)</f>
        <v>0</v>
      </c>
      <c r="N279" s="4">
        <f t="shared" ref="N279:N291" si="176">IF($H279&gt;0,F279,0)</f>
        <v>170833927</v>
      </c>
      <c r="O279" s="4">
        <f t="shared" ref="O279:O291" si="177">IF($H279&gt;0,I279,0)</f>
        <v>64.740000000000009</v>
      </c>
      <c r="Q279" s="17"/>
    </row>
    <row r="280" spans="1:17">
      <c r="A280" s="3"/>
      <c r="B280" t="s">
        <v>553</v>
      </c>
      <c r="C280" t="s">
        <v>554</v>
      </c>
      <c r="D280" s="7">
        <v>42964982</v>
      </c>
      <c r="E280" s="7">
        <v>0</v>
      </c>
      <c r="F280" s="4">
        <f t="shared" si="171"/>
        <v>42964982</v>
      </c>
      <c r="G280" s="8">
        <f t="shared" si="165"/>
        <v>3.6075900000000001</v>
      </c>
      <c r="H280" s="25">
        <v>155000</v>
      </c>
      <c r="I280" s="6">
        <v>41.33</v>
      </c>
      <c r="J280" s="4">
        <f t="shared" si="172"/>
        <v>1039559</v>
      </c>
      <c r="K280" s="25">
        <f t="shared" si="173"/>
        <v>3750</v>
      </c>
      <c r="L280" s="4">
        <f t="shared" si="174"/>
        <v>42964982</v>
      </c>
      <c r="M280" s="4">
        <f t="shared" si="175"/>
        <v>0</v>
      </c>
      <c r="N280" s="4">
        <f t="shared" si="176"/>
        <v>42964982</v>
      </c>
      <c r="O280" s="4">
        <f t="shared" si="177"/>
        <v>41.33</v>
      </c>
      <c r="Q280" s="17"/>
    </row>
    <row r="281" spans="1:17">
      <c r="A281" s="3"/>
      <c r="B281" t="s">
        <v>555</v>
      </c>
      <c r="C281" t="s">
        <v>556</v>
      </c>
      <c r="D281" s="7">
        <v>75127233</v>
      </c>
      <c r="E281" s="7">
        <v>86107</v>
      </c>
      <c r="F281" s="4">
        <f t="shared" si="171"/>
        <v>75213340</v>
      </c>
      <c r="G281" s="8">
        <f t="shared" si="165"/>
        <v>4.4539999999999997</v>
      </c>
      <c r="H281" s="25">
        <v>335000</v>
      </c>
      <c r="I281" s="6">
        <v>200.71</v>
      </c>
      <c r="J281" s="4">
        <f t="shared" si="172"/>
        <v>374736</v>
      </c>
      <c r="K281" s="25">
        <f t="shared" si="173"/>
        <v>1669</v>
      </c>
      <c r="L281" s="4">
        <f t="shared" si="174"/>
        <v>75127233</v>
      </c>
      <c r="M281" s="4">
        <f t="shared" si="175"/>
        <v>86107</v>
      </c>
      <c r="N281" s="4">
        <f t="shared" si="176"/>
        <v>75213340</v>
      </c>
      <c r="O281" s="4">
        <f t="shared" si="177"/>
        <v>200.71</v>
      </c>
      <c r="Q281" s="17"/>
    </row>
    <row r="282" spans="1:17">
      <c r="A282" s="3"/>
      <c r="B282" t="s">
        <v>557</v>
      </c>
      <c r="C282" t="s">
        <v>558</v>
      </c>
      <c r="D282" s="7">
        <v>1907210617</v>
      </c>
      <c r="E282" s="7">
        <v>0</v>
      </c>
      <c r="F282" s="4">
        <f t="shared" si="171"/>
        <v>1907210617</v>
      </c>
      <c r="G282" s="8">
        <f t="shared" si="165"/>
        <v>2.7789299999999999</v>
      </c>
      <c r="H282" s="25">
        <v>5300000</v>
      </c>
      <c r="I282" s="6">
        <v>2505.0300000000002</v>
      </c>
      <c r="J282" s="4">
        <f t="shared" si="172"/>
        <v>761352</v>
      </c>
      <c r="K282" s="25">
        <f t="shared" si="173"/>
        <v>2116</v>
      </c>
      <c r="L282" s="4">
        <f t="shared" si="174"/>
        <v>1907210617</v>
      </c>
      <c r="M282" s="4">
        <f t="shared" si="175"/>
        <v>0</v>
      </c>
      <c r="N282" s="4">
        <f t="shared" si="176"/>
        <v>1907210617</v>
      </c>
      <c r="O282" s="4">
        <f t="shared" si="177"/>
        <v>2505.0300000000002</v>
      </c>
      <c r="Q282" s="17"/>
    </row>
    <row r="283" spans="1:17">
      <c r="A283" s="3"/>
      <c r="B283" t="s">
        <v>559</v>
      </c>
      <c r="C283" t="s">
        <v>560</v>
      </c>
      <c r="D283" s="7">
        <v>405040033</v>
      </c>
      <c r="E283" s="7">
        <v>0</v>
      </c>
      <c r="F283" s="4">
        <f t="shared" si="171"/>
        <v>405040033</v>
      </c>
      <c r="G283" s="8">
        <f t="shared" si="165"/>
        <v>2.9626700000000001</v>
      </c>
      <c r="H283" s="25">
        <v>1200000</v>
      </c>
      <c r="I283" s="6">
        <v>572.33999999999992</v>
      </c>
      <c r="J283" s="4">
        <f t="shared" si="172"/>
        <v>707691</v>
      </c>
      <c r="K283" s="25">
        <f t="shared" si="173"/>
        <v>2097</v>
      </c>
      <c r="L283" s="4">
        <f t="shared" si="174"/>
        <v>405040033</v>
      </c>
      <c r="M283" s="4">
        <f t="shared" si="175"/>
        <v>0</v>
      </c>
      <c r="N283" s="4">
        <f t="shared" si="176"/>
        <v>405040033</v>
      </c>
      <c r="O283" s="4">
        <f t="shared" si="177"/>
        <v>572.33999999999992</v>
      </c>
      <c r="Q283" s="17"/>
    </row>
    <row r="284" spans="1:17">
      <c r="A284" s="3"/>
      <c r="B284" t="s">
        <v>561</v>
      </c>
      <c r="C284" t="s">
        <v>562</v>
      </c>
      <c r="D284" s="7">
        <v>119667140</v>
      </c>
      <c r="E284" s="7">
        <v>0</v>
      </c>
      <c r="F284" s="4">
        <f t="shared" si="171"/>
        <v>119667140</v>
      </c>
      <c r="G284" s="8">
        <f t="shared" si="165"/>
        <v>3.9275600000000002</v>
      </c>
      <c r="H284" s="25">
        <v>470000</v>
      </c>
      <c r="I284" s="6">
        <v>166.14</v>
      </c>
      <c r="J284" s="4">
        <f t="shared" si="172"/>
        <v>720279</v>
      </c>
      <c r="K284" s="25">
        <f t="shared" si="173"/>
        <v>2829</v>
      </c>
      <c r="L284" s="4">
        <f t="shared" si="174"/>
        <v>119667140</v>
      </c>
      <c r="M284" s="4">
        <f t="shared" si="175"/>
        <v>0</v>
      </c>
      <c r="N284" s="4">
        <f t="shared" si="176"/>
        <v>119667140</v>
      </c>
      <c r="O284" s="4">
        <f t="shared" si="177"/>
        <v>166.14</v>
      </c>
      <c r="Q284" s="17"/>
    </row>
    <row r="285" spans="1:17">
      <c r="A285" s="3"/>
      <c r="B285" t="s">
        <v>563</v>
      </c>
      <c r="C285" t="s">
        <v>564</v>
      </c>
      <c r="D285" s="7">
        <v>79144735</v>
      </c>
      <c r="E285" s="7">
        <v>0</v>
      </c>
      <c r="F285" s="4">
        <f t="shared" si="171"/>
        <v>79144735</v>
      </c>
      <c r="G285" s="8">
        <f t="shared" si="165"/>
        <v>3.28512</v>
      </c>
      <c r="H285" s="25">
        <v>260000</v>
      </c>
      <c r="I285" s="6">
        <v>101.74000000000001</v>
      </c>
      <c r="J285" s="4">
        <f t="shared" si="172"/>
        <v>777912</v>
      </c>
      <c r="K285" s="25">
        <f t="shared" si="173"/>
        <v>2556</v>
      </c>
      <c r="L285" s="4">
        <f t="shared" si="174"/>
        <v>79144735</v>
      </c>
      <c r="M285" s="4">
        <f t="shared" si="175"/>
        <v>0</v>
      </c>
      <c r="N285" s="4">
        <f t="shared" si="176"/>
        <v>79144735</v>
      </c>
      <c r="O285" s="4">
        <f t="shared" si="177"/>
        <v>101.74000000000001</v>
      </c>
      <c r="Q285" s="17"/>
    </row>
    <row r="286" spans="1:17">
      <c r="A286" s="3"/>
      <c r="B286" t="s">
        <v>565</v>
      </c>
      <c r="C286" t="s">
        <v>566</v>
      </c>
      <c r="D286" s="7">
        <v>39310800</v>
      </c>
      <c r="E286" s="7">
        <v>0</v>
      </c>
      <c r="F286" s="4">
        <f t="shared" si="171"/>
        <v>39310800</v>
      </c>
      <c r="G286" s="8">
        <f t="shared" si="165"/>
        <v>2.7982100000000001</v>
      </c>
      <c r="H286" s="25">
        <v>110000</v>
      </c>
      <c r="I286" s="6">
        <v>43.8</v>
      </c>
      <c r="J286" s="4">
        <f t="shared" si="172"/>
        <v>897507</v>
      </c>
      <c r="K286" s="25">
        <f t="shared" si="173"/>
        <v>2511</v>
      </c>
      <c r="L286" s="4">
        <f t="shared" si="174"/>
        <v>39310800</v>
      </c>
      <c r="M286" s="4">
        <f t="shared" si="175"/>
        <v>0</v>
      </c>
      <c r="N286" s="4">
        <f t="shared" si="176"/>
        <v>39310800</v>
      </c>
      <c r="O286" s="4">
        <f t="shared" si="177"/>
        <v>43.8</v>
      </c>
      <c r="Q286" s="17"/>
    </row>
    <row r="287" spans="1:17">
      <c r="A287" s="3"/>
      <c r="B287" t="s">
        <v>567</v>
      </c>
      <c r="C287" t="s">
        <v>568</v>
      </c>
      <c r="D287" s="7">
        <v>135325993</v>
      </c>
      <c r="E287" s="7">
        <v>0</v>
      </c>
      <c r="F287" s="4">
        <f t="shared" si="171"/>
        <v>135325993</v>
      </c>
      <c r="G287" s="8">
        <f t="shared" si="165"/>
        <v>3.66073</v>
      </c>
      <c r="H287" s="25">
        <v>495392</v>
      </c>
      <c r="I287" s="6">
        <v>154.10999999999999</v>
      </c>
      <c r="J287" s="4">
        <f t="shared" si="172"/>
        <v>878113</v>
      </c>
      <c r="K287" s="25">
        <f t="shared" si="173"/>
        <v>3215</v>
      </c>
      <c r="L287" s="4">
        <f t="shared" si="174"/>
        <v>135325993</v>
      </c>
      <c r="M287" s="4">
        <f t="shared" si="175"/>
        <v>0</v>
      </c>
      <c r="N287" s="4">
        <f t="shared" si="176"/>
        <v>135325993</v>
      </c>
      <c r="O287" s="4">
        <f t="shared" si="177"/>
        <v>154.10999999999999</v>
      </c>
      <c r="Q287" s="17"/>
    </row>
    <row r="288" spans="1:17">
      <c r="A288" s="3"/>
      <c r="B288" t="s">
        <v>569</v>
      </c>
      <c r="C288" t="s">
        <v>570</v>
      </c>
      <c r="D288" s="7">
        <v>104016697</v>
      </c>
      <c r="E288" s="7">
        <v>0</v>
      </c>
      <c r="F288" s="4">
        <f t="shared" si="171"/>
        <v>104016697</v>
      </c>
      <c r="G288" s="8">
        <f t="shared" si="165"/>
        <v>3.1725699999999999</v>
      </c>
      <c r="H288" s="25">
        <v>330000</v>
      </c>
      <c r="I288" s="6">
        <v>71.48</v>
      </c>
      <c r="J288" s="4">
        <f t="shared" si="172"/>
        <v>1455186</v>
      </c>
      <c r="K288" s="25">
        <f t="shared" si="173"/>
        <v>4617</v>
      </c>
      <c r="L288" s="4">
        <f t="shared" si="174"/>
        <v>104016697</v>
      </c>
      <c r="M288" s="4">
        <f t="shared" si="175"/>
        <v>0</v>
      </c>
      <c r="N288" s="4">
        <f t="shared" si="176"/>
        <v>104016697</v>
      </c>
      <c r="O288" s="4">
        <f t="shared" si="177"/>
        <v>71.48</v>
      </c>
      <c r="Q288" s="17"/>
    </row>
    <row r="289" spans="1:17">
      <c r="A289" s="3"/>
      <c r="B289" t="s">
        <v>571</v>
      </c>
      <c r="C289" t="s">
        <v>572</v>
      </c>
      <c r="D289" s="7">
        <v>167535158</v>
      </c>
      <c r="E289" s="7">
        <v>68197</v>
      </c>
      <c r="F289" s="4">
        <f t="shared" si="171"/>
        <v>167603355</v>
      </c>
      <c r="G289" s="8">
        <f t="shared" si="165"/>
        <v>3.5500500000000001</v>
      </c>
      <c r="H289" s="25">
        <v>595000</v>
      </c>
      <c r="I289" s="6">
        <v>200.79999999999998</v>
      </c>
      <c r="J289" s="4">
        <f t="shared" si="172"/>
        <v>834678</v>
      </c>
      <c r="K289" s="25">
        <f t="shared" si="173"/>
        <v>2963</v>
      </c>
      <c r="L289" s="4">
        <f t="shared" si="174"/>
        <v>167535158</v>
      </c>
      <c r="M289" s="4">
        <f t="shared" si="175"/>
        <v>68197</v>
      </c>
      <c r="N289" s="4">
        <f t="shared" si="176"/>
        <v>167603355</v>
      </c>
      <c r="O289" s="4">
        <f t="shared" si="177"/>
        <v>200.79999999999998</v>
      </c>
      <c r="Q289" s="17"/>
    </row>
    <row r="290" spans="1:17">
      <c r="A290" s="3"/>
      <c r="B290" t="s">
        <v>573</v>
      </c>
      <c r="C290" t="s">
        <v>574</v>
      </c>
      <c r="D290" s="7">
        <v>198154804</v>
      </c>
      <c r="E290" s="7">
        <v>468</v>
      </c>
      <c r="F290" s="4">
        <f t="shared" si="171"/>
        <v>198155272</v>
      </c>
      <c r="G290" s="8">
        <f t="shared" si="165"/>
        <v>2.1700200000000001</v>
      </c>
      <c r="H290" s="25">
        <v>430000</v>
      </c>
      <c r="I290" s="6">
        <v>168.10999999999999</v>
      </c>
      <c r="J290" s="4">
        <f t="shared" si="172"/>
        <v>1178724</v>
      </c>
      <c r="K290" s="25">
        <f t="shared" si="173"/>
        <v>2558</v>
      </c>
      <c r="L290" s="4">
        <f t="shared" si="174"/>
        <v>198154804</v>
      </c>
      <c r="M290" s="4">
        <f t="shared" si="175"/>
        <v>468</v>
      </c>
      <c r="N290" s="4">
        <f t="shared" si="176"/>
        <v>198155272</v>
      </c>
      <c r="O290" s="4">
        <f t="shared" si="177"/>
        <v>168.10999999999999</v>
      </c>
      <c r="Q290" s="17"/>
    </row>
    <row r="291" spans="1:17">
      <c r="A291" s="3"/>
      <c r="B291" t="s">
        <v>575</v>
      </c>
      <c r="C291" t="s">
        <v>576</v>
      </c>
      <c r="D291" s="7">
        <v>176157987</v>
      </c>
      <c r="E291" s="7">
        <v>0</v>
      </c>
      <c r="F291" s="4">
        <f t="shared" si="171"/>
        <v>176157987</v>
      </c>
      <c r="G291" s="8">
        <f t="shared" si="165"/>
        <v>3.20417</v>
      </c>
      <c r="H291" s="25">
        <v>564440</v>
      </c>
      <c r="I291" s="6">
        <v>106.16</v>
      </c>
      <c r="J291" s="4">
        <f t="shared" si="172"/>
        <v>1659363</v>
      </c>
      <c r="K291" s="25">
        <f t="shared" si="173"/>
        <v>5317</v>
      </c>
      <c r="L291" s="4">
        <f t="shared" si="174"/>
        <v>176157987</v>
      </c>
      <c r="M291" s="4">
        <f t="shared" si="175"/>
        <v>0</v>
      </c>
      <c r="N291" s="4">
        <f t="shared" si="176"/>
        <v>176157987</v>
      </c>
      <c r="O291" s="4">
        <f t="shared" si="177"/>
        <v>106.16</v>
      </c>
      <c r="Q291" s="17"/>
    </row>
    <row r="292" spans="1:17">
      <c r="A292" s="3"/>
      <c r="B292" t="s">
        <v>577</v>
      </c>
      <c r="C292" t="s">
        <v>578</v>
      </c>
      <c r="D292" s="7">
        <v>426185943</v>
      </c>
      <c r="E292" s="7">
        <v>0</v>
      </c>
      <c r="F292" s="4">
        <f t="shared" ref="F292:F304" si="178">D292+E292</f>
        <v>426185943</v>
      </c>
      <c r="G292" s="8">
        <f t="shared" si="165"/>
        <v>2.3459400000000001</v>
      </c>
      <c r="H292" s="25">
        <v>999808</v>
      </c>
      <c r="I292" s="6">
        <v>788.26</v>
      </c>
      <c r="J292" s="4">
        <f t="shared" ref="J292:J306" si="179">ROUND(F292/I292,0)</f>
        <v>540667</v>
      </c>
      <c r="K292" s="25">
        <f t="shared" ref="K292:K306" si="180">ROUND(H292/I292,0)</f>
        <v>1268</v>
      </c>
      <c r="L292" s="4">
        <f t="shared" ref="L292:L305" si="181">IF($H292&gt;0,D292,0)</f>
        <v>426185943</v>
      </c>
      <c r="M292" s="4">
        <f t="shared" ref="M292:M306" si="182">IF($H292&gt;0,E292,0)</f>
        <v>0</v>
      </c>
      <c r="N292" s="4">
        <f t="shared" ref="N292:N306" si="183">IF($H292&gt;0,F292,0)</f>
        <v>426185943</v>
      </c>
      <c r="O292" s="4">
        <f t="shared" ref="O292:O306" si="184">IF($H292&gt;0,I292,0)</f>
        <v>788.26</v>
      </c>
      <c r="Q292" s="17"/>
    </row>
    <row r="293" spans="1:17">
      <c r="B293" t="s">
        <v>579</v>
      </c>
      <c r="C293" t="s">
        <v>580</v>
      </c>
      <c r="D293" s="7">
        <v>822405172</v>
      </c>
      <c r="E293" s="7">
        <v>2205752</v>
      </c>
      <c r="F293" s="4">
        <f t="shared" si="178"/>
        <v>824610924</v>
      </c>
      <c r="G293" s="8">
        <f t="shared" si="165"/>
        <v>3.3963899999999998</v>
      </c>
      <c r="H293" s="25">
        <v>2800700</v>
      </c>
      <c r="I293" s="6">
        <v>1319.06</v>
      </c>
      <c r="J293" s="4">
        <f t="shared" si="179"/>
        <v>625150</v>
      </c>
      <c r="K293" s="25">
        <f t="shared" si="180"/>
        <v>2123</v>
      </c>
      <c r="L293" s="4">
        <f t="shared" si="181"/>
        <v>822405172</v>
      </c>
      <c r="M293" s="4">
        <f t="shared" si="182"/>
        <v>2205752</v>
      </c>
      <c r="N293" s="4">
        <f t="shared" si="183"/>
        <v>824610924</v>
      </c>
      <c r="O293" s="4">
        <f t="shared" si="184"/>
        <v>1319.06</v>
      </c>
      <c r="Q293" s="17"/>
    </row>
    <row r="294" spans="1:17">
      <c r="B294" t="s">
        <v>581</v>
      </c>
      <c r="C294" t="s">
        <v>582</v>
      </c>
      <c r="D294" s="7">
        <v>4549346826</v>
      </c>
      <c r="E294" s="7">
        <v>0</v>
      </c>
      <c r="F294" s="4">
        <f t="shared" si="178"/>
        <v>4549346826</v>
      </c>
      <c r="G294" s="8">
        <f t="shared" si="165"/>
        <v>3.0998399999999999</v>
      </c>
      <c r="H294" s="25">
        <v>14102264</v>
      </c>
      <c r="I294" s="6">
        <v>15542.94</v>
      </c>
      <c r="J294" s="4">
        <f t="shared" si="179"/>
        <v>292695</v>
      </c>
      <c r="K294" s="25">
        <f t="shared" si="180"/>
        <v>907</v>
      </c>
      <c r="L294" s="4">
        <f t="shared" si="181"/>
        <v>4549346826</v>
      </c>
      <c r="M294" s="4">
        <f t="shared" si="182"/>
        <v>0</v>
      </c>
      <c r="N294" s="4">
        <f t="shared" si="183"/>
        <v>4549346826</v>
      </c>
      <c r="O294" s="4">
        <f t="shared" si="184"/>
        <v>15542.94</v>
      </c>
      <c r="Q294" s="17"/>
    </row>
    <row r="295" spans="1:17">
      <c r="B295" t="s">
        <v>583</v>
      </c>
      <c r="C295" t="s">
        <v>474</v>
      </c>
      <c r="D295" s="7">
        <v>1385354035</v>
      </c>
      <c r="E295" s="7">
        <v>0</v>
      </c>
      <c r="F295" s="4">
        <f t="shared" si="178"/>
        <v>1385354035</v>
      </c>
      <c r="G295" s="8">
        <f t="shared" si="165"/>
        <v>3.29514</v>
      </c>
      <c r="H295" s="25">
        <v>4564930</v>
      </c>
      <c r="I295" s="6">
        <v>3045.01</v>
      </c>
      <c r="J295" s="4">
        <f t="shared" si="179"/>
        <v>454959</v>
      </c>
      <c r="K295" s="25">
        <f t="shared" si="180"/>
        <v>1499</v>
      </c>
      <c r="L295" s="4">
        <f t="shared" si="181"/>
        <v>1385354035</v>
      </c>
      <c r="M295" s="4">
        <f t="shared" si="182"/>
        <v>0</v>
      </c>
      <c r="N295" s="4">
        <f t="shared" si="183"/>
        <v>1385354035</v>
      </c>
      <c r="O295" s="4">
        <f t="shared" si="184"/>
        <v>3045.01</v>
      </c>
      <c r="Q295" s="17"/>
    </row>
    <row r="296" spans="1:17">
      <c r="B296" t="s">
        <v>584</v>
      </c>
      <c r="C296" t="s">
        <v>585</v>
      </c>
      <c r="D296" s="7">
        <v>1503249396</v>
      </c>
      <c r="E296" s="7">
        <v>152</v>
      </c>
      <c r="F296" s="4">
        <f t="shared" si="178"/>
        <v>1503249548</v>
      </c>
      <c r="G296" s="8">
        <f t="shared" si="165"/>
        <v>3.5936599999999999</v>
      </c>
      <c r="H296" s="25">
        <v>5402170</v>
      </c>
      <c r="I296" s="6">
        <v>3450.96</v>
      </c>
      <c r="J296" s="4">
        <f t="shared" si="179"/>
        <v>435603</v>
      </c>
      <c r="K296" s="25">
        <f t="shared" si="180"/>
        <v>1565</v>
      </c>
      <c r="L296" s="4">
        <f t="shared" si="181"/>
        <v>1503249396</v>
      </c>
      <c r="M296" s="4">
        <f t="shared" si="182"/>
        <v>152</v>
      </c>
      <c r="N296" s="4">
        <f t="shared" si="183"/>
        <v>1503249548</v>
      </c>
      <c r="O296" s="4">
        <f t="shared" si="184"/>
        <v>3450.96</v>
      </c>
      <c r="Q296" s="17"/>
    </row>
    <row r="297" spans="1:17">
      <c r="B297" t="s">
        <v>586</v>
      </c>
      <c r="C297" t="s">
        <v>587</v>
      </c>
      <c r="D297" s="7">
        <v>178951680</v>
      </c>
      <c r="E297" s="7">
        <v>0</v>
      </c>
      <c r="F297" s="4">
        <f t="shared" si="178"/>
        <v>178951680</v>
      </c>
      <c r="G297" s="8">
        <f t="shared" si="165"/>
        <v>1.4529099999999999</v>
      </c>
      <c r="H297" s="25">
        <v>260000</v>
      </c>
      <c r="I297" s="6">
        <v>943.33</v>
      </c>
      <c r="J297" s="4">
        <f t="shared" si="179"/>
        <v>189702</v>
      </c>
      <c r="K297" s="25">
        <f t="shared" si="180"/>
        <v>276</v>
      </c>
      <c r="L297" s="4">
        <f t="shared" si="181"/>
        <v>178951680</v>
      </c>
      <c r="M297" s="4">
        <f t="shared" si="182"/>
        <v>0</v>
      </c>
      <c r="N297" s="4">
        <f t="shared" si="183"/>
        <v>178951680</v>
      </c>
      <c r="O297" s="4">
        <f t="shared" si="184"/>
        <v>943.33</v>
      </c>
      <c r="Q297" s="17"/>
    </row>
    <row r="298" spans="1:17">
      <c r="B298" t="s">
        <v>588</v>
      </c>
      <c r="C298" t="s">
        <v>589</v>
      </c>
      <c r="D298" s="7">
        <v>760257838</v>
      </c>
      <c r="E298" s="7">
        <v>0</v>
      </c>
      <c r="F298" s="4">
        <f t="shared" si="178"/>
        <v>760257838</v>
      </c>
      <c r="G298" s="8">
        <f t="shared" si="165"/>
        <v>1.84148</v>
      </c>
      <c r="H298" s="25">
        <v>1400000</v>
      </c>
      <c r="I298" s="6">
        <v>3604</v>
      </c>
      <c r="J298" s="4">
        <f t="shared" si="179"/>
        <v>210948</v>
      </c>
      <c r="K298" s="25">
        <f t="shared" si="180"/>
        <v>388</v>
      </c>
      <c r="L298" s="4">
        <f t="shared" si="181"/>
        <v>760257838</v>
      </c>
      <c r="M298" s="4">
        <f t="shared" si="182"/>
        <v>0</v>
      </c>
      <c r="N298" s="4">
        <f t="shared" si="183"/>
        <v>760257838</v>
      </c>
      <c r="O298" s="4">
        <f t="shared" si="184"/>
        <v>3604</v>
      </c>
      <c r="Q298" s="17"/>
    </row>
    <row r="299" spans="1:17">
      <c r="B299" t="s">
        <v>590</v>
      </c>
      <c r="C299" t="s">
        <v>591</v>
      </c>
      <c r="D299" s="7">
        <v>1262953670</v>
      </c>
      <c r="E299" s="7">
        <v>0</v>
      </c>
      <c r="F299" s="4">
        <f t="shared" si="178"/>
        <v>1262953670</v>
      </c>
      <c r="G299" s="8">
        <f t="shared" si="165"/>
        <v>1.61578</v>
      </c>
      <c r="H299" s="25">
        <v>2040653</v>
      </c>
      <c r="I299" s="6">
        <v>6600.37</v>
      </c>
      <c r="J299" s="4">
        <f t="shared" si="179"/>
        <v>191346</v>
      </c>
      <c r="K299" s="25">
        <f t="shared" si="180"/>
        <v>309</v>
      </c>
      <c r="L299" s="4">
        <f t="shared" si="181"/>
        <v>1262953670</v>
      </c>
      <c r="M299" s="4">
        <f t="shared" si="182"/>
        <v>0</v>
      </c>
      <c r="N299" s="4">
        <f t="shared" si="183"/>
        <v>1262953670</v>
      </c>
      <c r="O299" s="4">
        <f t="shared" si="184"/>
        <v>6600.37</v>
      </c>
      <c r="Q299" s="17"/>
    </row>
    <row r="300" spans="1:17">
      <c r="B300" t="s">
        <v>592</v>
      </c>
      <c r="C300" t="s">
        <v>593</v>
      </c>
      <c r="D300" s="7">
        <v>621862689</v>
      </c>
      <c r="E300" s="7">
        <v>0</v>
      </c>
      <c r="F300" s="4">
        <f t="shared" si="178"/>
        <v>621862689</v>
      </c>
      <c r="G300" s="8">
        <f t="shared" si="165"/>
        <v>1.93483</v>
      </c>
      <c r="H300" s="25">
        <v>1203200</v>
      </c>
      <c r="I300" s="6">
        <v>4126.3099999999995</v>
      </c>
      <c r="J300" s="4">
        <f t="shared" si="179"/>
        <v>150707</v>
      </c>
      <c r="K300" s="25">
        <f t="shared" si="180"/>
        <v>292</v>
      </c>
      <c r="L300" s="4">
        <f t="shared" si="181"/>
        <v>621862689</v>
      </c>
      <c r="M300" s="4">
        <f t="shared" si="182"/>
        <v>0</v>
      </c>
      <c r="N300" s="4">
        <f t="shared" si="183"/>
        <v>621862689</v>
      </c>
      <c r="O300" s="4">
        <f t="shared" si="184"/>
        <v>4126.3099999999995</v>
      </c>
      <c r="Q300" s="17"/>
    </row>
    <row r="301" spans="1:17">
      <c r="B301" t="s">
        <v>594</v>
      </c>
      <c r="C301" t="s">
        <v>595</v>
      </c>
      <c r="D301" s="7">
        <v>480010199</v>
      </c>
      <c r="E301" s="7">
        <v>154151</v>
      </c>
      <c r="F301" s="4">
        <f t="shared" si="178"/>
        <v>480164350</v>
      </c>
      <c r="G301" s="8">
        <f t="shared" si="165"/>
        <v>3.1236199999999998</v>
      </c>
      <c r="H301" s="25">
        <v>1499850</v>
      </c>
      <c r="I301" s="6">
        <v>1179.82</v>
      </c>
      <c r="J301" s="4">
        <f t="shared" si="179"/>
        <v>406981</v>
      </c>
      <c r="K301" s="25">
        <f t="shared" si="180"/>
        <v>1271</v>
      </c>
      <c r="L301" s="4">
        <f t="shared" si="181"/>
        <v>480010199</v>
      </c>
      <c r="M301" s="4">
        <f t="shared" si="182"/>
        <v>154151</v>
      </c>
      <c r="N301" s="4">
        <f t="shared" si="183"/>
        <v>480164350</v>
      </c>
      <c r="O301" s="4">
        <f t="shared" si="184"/>
        <v>1179.82</v>
      </c>
      <c r="Q301" s="17"/>
    </row>
    <row r="302" spans="1:17">
      <c r="B302" t="s">
        <v>596</v>
      </c>
      <c r="C302" t="s">
        <v>597</v>
      </c>
      <c r="D302" s="7">
        <v>292428458</v>
      </c>
      <c r="E302" s="7">
        <v>0</v>
      </c>
      <c r="F302" s="4">
        <f t="shared" si="178"/>
        <v>292428458</v>
      </c>
      <c r="G302" s="8">
        <f t="shared" si="165"/>
        <v>2.1406900000000002</v>
      </c>
      <c r="H302" s="25">
        <v>626000</v>
      </c>
      <c r="I302" s="6">
        <v>1487.32</v>
      </c>
      <c r="J302" s="4">
        <f t="shared" si="179"/>
        <v>196614</v>
      </c>
      <c r="K302" s="25">
        <f t="shared" si="180"/>
        <v>421</v>
      </c>
      <c r="L302" s="4">
        <f t="shared" si="181"/>
        <v>292428458</v>
      </c>
      <c r="M302" s="4">
        <f t="shared" si="182"/>
        <v>0</v>
      </c>
      <c r="N302" s="4">
        <f t="shared" si="183"/>
        <v>292428458</v>
      </c>
      <c r="O302" s="4">
        <f t="shared" si="184"/>
        <v>1487.32</v>
      </c>
      <c r="Q302" s="17"/>
    </row>
    <row r="303" spans="1:17">
      <c r="B303" t="s">
        <v>598</v>
      </c>
      <c r="C303" t="s">
        <v>599</v>
      </c>
      <c r="D303" s="7">
        <v>396663725</v>
      </c>
      <c r="E303" s="7">
        <v>0</v>
      </c>
      <c r="F303" s="4">
        <f t="shared" si="178"/>
        <v>396663725</v>
      </c>
      <c r="G303" s="8">
        <f t="shared" si="165"/>
        <v>1.9538</v>
      </c>
      <c r="H303" s="25">
        <v>775000</v>
      </c>
      <c r="I303" s="6">
        <v>1341.5299999999997</v>
      </c>
      <c r="J303" s="4">
        <f t="shared" si="179"/>
        <v>295680</v>
      </c>
      <c r="K303" s="25">
        <f t="shared" si="180"/>
        <v>578</v>
      </c>
      <c r="L303" s="4">
        <f t="shared" si="181"/>
        <v>396663725</v>
      </c>
      <c r="M303" s="4">
        <f t="shared" si="182"/>
        <v>0</v>
      </c>
      <c r="N303" s="4">
        <f t="shared" si="183"/>
        <v>396663725</v>
      </c>
      <c r="O303" s="4">
        <f t="shared" si="184"/>
        <v>1341.5299999999997</v>
      </c>
      <c r="Q303" s="17"/>
    </row>
    <row r="304" spans="1:17">
      <c r="B304" t="s">
        <v>600</v>
      </c>
      <c r="C304" t="s">
        <v>601</v>
      </c>
      <c r="D304" s="7">
        <v>608835485</v>
      </c>
      <c r="E304" s="7">
        <v>0</v>
      </c>
      <c r="F304" s="4">
        <f t="shared" si="178"/>
        <v>608835485</v>
      </c>
      <c r="G304" s="8">
        <f t="shared" si="165"/>
        <v>1.6014200000000001</v>
      </c>
      <c r="H304" s="25">
        <v>975000</v>
      </c>
      <c r="I304" s="6">
        <v>3311.2400000000002</v>
      </c>
      <c r="J304" s="4">
        <f t="shared" si="179"/>
        <v>183869</v>
      </c>
      <c r="K304" s="25">
        <f t="shared" si="180"/>
        <v>294</v>
      </c>
      <c r="L304" s="4">
        <f t="shared" si="181"/>
        <v>608835485</v>
      </c>
      <c r="M304" s="4">
        <f t="shared" si="182"/>
        <v>0</v>
      </c>
      <c r="N304" s="4">
        <f t="shared" si="183"/>
        <v>608835485</v>
      </c>
      <c r="O304" s="4">
        <f t="shared" si="184"/>
        <v>3311.2400000000002</v>
      </c>
      <c r="Q304" s="17"/>
    </row>
    <row r="305" spans="2:17">
      <c r="B305" t="s">
        <v>602</v>
      </c>
      <c r="C305" t="s">
        <v>478</v>
      </c>
      <c r="D305" s="7">
        <v>2520836155</v>
      </c>
      <c r="E305" s="7">
        <v>1376266</v>
      </c>
      <c r="F305" s="4">
        <f>D305+E305</f>
        <v>2522212421</v>
      </c>
      <c r="G305" s="8">
        <f t="shared" si="165"/>
        <v>2.73569</v>
      </c>
      <c r="H305" s="25">
        <v>6900000</v>
      </c>
      <c r="I305" s="6">
        <v>4831.87</v>
      </c>
      <c r="J305" s="4">
        <f t="shared" si="179"/>
        <v>521995</v>
      </c>
      <c r="K305" s="25">
        <f t="shared" si="180"/>
        <v>1428</v>
      </c>
      <c r="L305" s="4">
        <f t="shared" si="181"/>
        <v>2520836155</v>
      </c>
      <c r="M305" s="4">
        <f t="shared" si="182"/>
        <v>1376266</v>
      </c>
      <c r="N305" s="4">
        <f t="shared" si="183"/>
        <v>2522212421</v>
      </c>
      <c r="O305" s="4">
        <f t="shared" si="184"/>
        <v>4831.87</v>
      </c>
      <c r="Q305" s="17"/>
    </row>
    <row r="306" spans="2:17">
      <c r="B306" t="s">
        <v>603</v>
      </c>
      <c r="C306" t="s">
        <v>604</v>
      </c>
      <c r="D306" s="7">
        <v>154375727</v>
      </c>
      <c r="E306" s="7">
        <v>1200529</v>
      </c>
      <c r="F306" s="4">
        <f>D306+E306</f>
        <v>155576256</v>
      </c>
      <c r="G306" s="8">
        <f>ROUND((H306/F306)*1000,5)</f>
        <v>1.0027200000000001</v>
      </c>
      <c r="H306" s="25">
        <v>156000</v>
      </c>
      <c r="I306" s="6">
        <v>945.94</v>
      </c>
      <c r="J306" s="4">
        <f t="shared" si="179"/>
        <v>164467</v>
      </c>
      <c r="K306" s="25">
        <f t="shared" si="180"/>
        <v>165</v>
      </c>
      <c r="L306" s="4">
        <f>IF($H306&gt;0,D306,0)</f>
        <v>154375727</v>
      </c>
      <c r="M306" s="4">
        <f t="shared" si="182"/>
        <v>1200529</v>
      </c>
      <c r="N306" s="4">
        <f t="shared" si="183"/>
        <v>155576256</v>
      </c>
      <c r="O306" s="4">
        <f t="shared" si="184"/>
        <v>945.94</v>
      </c>
      <c r="Q306" s="17"/>
    </row>
    <row r="307" spans="2:17">
      <c r="D307" s="4"/>
      <c r="E307" s="4"/>
      <c r="F307" s="4"/>
      <c r="G307" s="9"/>
      <c r="H307" s="27"/>
      <c r="K307" s="23"/>
    </row>
    <row r="308" spans="2:17">
      <c r="B308" s="12" t="s">
        <v>605</v>
      </c>
      <c r="C308" s="12"/>
      <c r="D308" s="13">
        <f>SUM(D12:D306)</f>
        <v>943175729933</v>
      </c>
      <c r="E308" s="13">
        <f>SUM(E12:E306)</f>
        <v>2775086342.8700004</v>
      </c>
      <c r="F308" s="13">
        <f>SUM(F12:F306)</f>
        <v>945950816275.87</v>
      </c>
      <c r="G308" s="14">
        <f>ROUND(H308/(F308/1000),4)</f>
        <v>2.5085000000000002</v>
      </c>
      <c r="H308" s="26">
        <f>SUM(H12:H306)</f>
        <v>2372918984</v>
      </c>
      <c r="I308" s="13">
        <f>SUM(I12:I306)</f>
        <v>1032735.1399999995</v>
      </c>
      <c r="J308" s="13">
        <f>ROUND(F308/I308,0)</f>
        <v>915967</v>
      </c>
      <c r="K308" s="26">
        <f>ROUND(H308/I308,0)</f>
        <v>2298</v>
      </c>
      <c r="L308" s="15">
        <f>SUM(L12:L306)</f>
        <v>942594646723</v>
      </c>
      <c r="M308" s="15">
        <f>SUM(M12:M306)</f>
        <v>2732159303.7400002</v>
      </c>
      <c r="N308" s="15">
        <f>SUM(N12:N306)</f>
        <v>945326806026.73999</v>
      </c>
      <c r="O308" s="15">
        <f>SUM(O12:O306)</f>
        <v>1032426.3829999997</v>
      </c>
    </row>
    <row r="309" spans="2:17">
      <c r="B309" s="12"/>
      <c r="C309" s="12"/>
      <c r="D309" s="13"/>
      <c r="E309" s="13"/>
      <c r="F309" s="13"/>
      <c r="G309" s="14"/>
      <c r="H309" s="28"/>
      <c r="I309" s="12"/>
      <c r="J309" s="13"/>
      <c r="K309" s="26"/>
      <c r="L309" s="12"/>
      <c r="M309" s="12"/>
      <c r="N309" s="12"/>
      <c r="O309" s="12"/>
    </row>
    <row r="310" spans="2:17">
      <c r="B310" s="12" t="s">
        <v>606</v>
      </c>
      <c r="C310" s="12"/>
      <c r="D310" s="13">
        <f>L308</f>
        <v>942594646723</v>
      </c>
      <c r="E310" s="13">
        <f>M308</f>
        <v>2732159303.7400002</v>
      </c>
      <c r="F310" s="13">
        <f>N308</f>
        <v>945326806026.73999</v>
      </c>
      <c r="G310" s="14">
        <f>ROUND(H310/(F310/1000),4)</f>
        <v>2.5102000000000002</v>
      </c>
      <c r="H310" s="26">
        <f>H308</f>
        <v>2372918984</v>
      </c>
      <c r="I310" s="13">
        <f>O308</f>
        <v>1032426.3829999997</v>
      </c>
      <c r="J310" s="13">
        <f>ROUND(F310/I310,0)</f>
        <v>915636</v>
      </c>
      <c r="K310" s="26">
        <f>ROUND(H310/I310,0)</f>
        <v>2298</v>
      </c>
      <c r="L310" s="12"/>
      <c r="M310" s="12"/>
      <c r="N310" s="12"/>
      <c r="O310" s="12"/>
    </row>
    <row r="311" spans="2:17">
      <c r="D311" s="4"/>
      <c r="E311" s="4"/>
      <c r="F311" s="4"/>
    </row>
    <row r="313" spans="2:17">
      <c r="D313" s="19" t="s">
        <v>616</v>
      </c>
      <c r="E313" s="19" t="s">
        <v>616</v>
      </c>
      <c r="F313" s="19"/>
      <c r="G313" s="20"/>
      <c r="J313" s="21"/>
      <c r="K313" s="21"/>
    </row>
    <row r="314" spans="2:17">
      <c r="G314" s="20"/>
      <c r="J314" s="21"/>
      <c r="K314" s="21"/>
    </row>
  </sheetData>
  <mergeCells count="1">
    <mergeCell ref="L5:O5"/>
  </mergeCells>
  <phoneticPr fontId="0" type="noConversion"/>
  <pageMargins left="0.5" right="0.5" top="0.65" bottom="0.65" header="0.4" footer="0.4"/>
  <pageSetup scale="89" firstPageNumber="39" orientation="landscape" r:id="rId1"/>
  <headerFooter alignWithMargins="0">
    <oddHeader>&amp;LState of Washington&amp;CSuperintendent of Public Instruction&amp;RReport 1061</oddHeader>
    <oddFooter xml:space="preserve">&amp;LOSPI/SAFS&amp;CPage &amp;P&amp;R&amp;D    </oddFooter>
  </headerFooter>
  <rowBreaks count="1" manualBreakCount="1">
    <brk id="266" max="14" man="1"/>
  </rowBreaks>
  <colBreaks count="1" manualBreakCount="1">
    <brk id="11" min="8" max="3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A!Print_Titles_MI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Levy</dc:title>
  <dc:creator>Melissa Jarmon</dc:creator>
  <cp:keywords>2016 Levy 1061 Report Analysis of General Fund Levies Collectible in 2016</cp:keywords>
  <cp:lastModifiedBy>August Bress</cp:lastModifiedBy>
  <cp:lastPrinted>2016-10-05T21:49:20Z</cp:lastPrinted>
  <dcterms:created xsi:type="dcterms:W3CDTF">2002-08-08T22:16:22Z</dcterms:created>
  <dcterms:modified xsi:type="dcterms:W3CDTF">2017-04-11T17:46:13Z</dcterms:modified>
  <cp:category>2015 Levy;1061 Report;General Fund Levies Collectible in 2015</cp:category>
</cp:coreProperties>
</file>